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М  2022-2023г.  для всех категорий\"/>
    </mc:Choice>
  </mc:AlternateContent>
  <xr:revisionPtr revIDLastSave="0" documentId="13_ncr:1_{C7E930CD-B3B7-4ED5-B550-BF6C721B831A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Area" localSheetId="0">TDSheet!$A$1:$R$128</definedName>
  </definedNames>
  <calcPr calcId="181029"/>
</workbook>
</file>

<file path=xl/calcChain.xml><?xml version="1.0" encoding="utf-8"?>
<calcChain xmlns="http://schemas.openxmlformats.org/spreadsheetml/2006/main">
  <c r="M120" i="1" l="1"/>
  <c r="L120" i="1"/>
  <c r="K120" i="1"/>
  <c r="J120" i="1"/>
  <c r="I120" i="1"/>
  <c r="H120" i="1"/>
  <c r="G120" i="1"/>
  <c r="F120" i="1"/>
  <c r="E120" i="1"/>
  <c r="D120" i="1"/>
  <c r="C120" i="1"/>
  <c r="M82" i="1" l="1"/>
  <c r="N47" i="1"/>
  <c r="N25" i="1"/>
  <c r="M16" i="1" l="1"/>
  <c r="L116" i="1"/>
  <c r="K116" i="1"/>
  <c r="L106" i="1"/>
  <c r="L117" i="1" s="1"/>
  <c r="K106" i="1"/>
  <c r="K117" i="1" s="1"/>
  <c r="L91" i="1"/>
  <c r="K91" i="1"/>
  <c r="L82" i="1"/>
  <c r="L92" i="1" s="1"/>
  <c r="K82" i="1"/>
  <c r="K92" i="1" s="1"/>
  <c r="L68" i="1"/>
  <c r="K68" i="1"/>
  <c r="L59" i="1"/>
  <c r="L69" i="1" s="1"/>
  <c r="K59" i="1"/>
  <c r="K69" i="1" s="1"/>
  <c r="L47" i="1"/>
  <c r="K47" i="1"/>
  <c r="L38" i="1"/>
  <c r="L48" i="1" s="1"/>
  <c r="K38" i="1"/>
  <c r="K48" i="1" s="1"/>
  <c r="L25" i="1"/>
  <c r="K25" i="1"/>
  <c r="L16" i="1"/>
  <c r="L26" i="1" s="1"/>
  <c r="K16" i="1"/>
  <c r="K26" i="1" s="1"/>
  <c r="C116" i="1"/>
  <c r="D116" i="1"/>
  <c r="C106" i="1"/>
  <c r="C117" i="1" s="1"/>
  <c r="D106" i="1"/>
  <c r="D117" i="1" s="1"/>
  <c r="C91" i="1"/>
  <c r="D91" i="1"/>
  <c r="C82" i="1"/>
  <c r="C92" i="1" s="1"/>
  <c r="D82" i="1"/>
  <c r="D92" i="1" s="1"/>
  <c r="C68" i="1"/>
  <c r="D68" i="1"/>
  <c r="C59" i="1"/>
  <c r="C69" i="1" s="1"/>
  <c r="D59" i="1"/>
  <c r="D69" i="1" s="1"/>
  <c r="C47" i="1"/>
  <c r="D47" i="1"/>
  <c r="C38" i="1"/>
  <c r="C48" i="1" s="1"/>
  <c r="D38" i="1"/>
  <c r="D48" i="1" s="1"/>
  <c r="C25" i="1"/>
  <c r="D25" i="1"/>
  <c r="C16" i="1"/>
  <c r="C26" i="1" s="1"/>
  <c r="D16" i="1"/>
  <c r="D26" i="1" s="1"/>
  <c r="E106" i="1"/>
  <c r="F106" i="1"/>
  <c r="G106" i="1"/>
  <c r="H106" i="1"/>
  <c r="I106" i="1"/>
  <c r="J106" i="1"/>
  <c r="M106" i="1"/>
  <c r="N106" i="1"/>
  <c r="E116" i="1"/>
  <c r="F116" i="1"/>
  <c r="G116" i="1"/>
  <c r="H116" i="1"/>
  <c r="I116" i="1"/>
  <c r="J116" i="1"/>
  <c r="M116" i="1"/>
  <c r="N116" i="1"/>
  <c r="E117" i="1"/>
  <c r="F117" i="1"/>
  <c r="G117" i="1"/>
  <c r="H117" i="1"/>
  <c r="I117" i="1"/>
  <c r="J117" i="1"/>
  <c r="M117" i="1"/>
  <c r="N117" i="1"/>
  <c r="N120" i="1" s="1"/>
  <c r="Q116" i="1"/>
  <c r="Q106" i="1"/>
  <c r="Q117" i="1" l="1"/>
  <c r="N91" i="1"/>
  <c r="M91" i="1"/>
  <c r="J91" i="1"/>
  <c r="I91" i="1"/>
  <c r="H91" i="1"/>
  <c r="G91" i="1"/>
  <c r="F91" i="1"/>
  <c r="E91" i="1"/>
  <c r="N82" i="1"/>
  <c r="N92" i="1" s="1"/>
  <c r="M92" i="1"/>
  <c r="J82" i="1"/>
  <c r="J92" i="1" s="1"/>
  <c r="I82" i="1"/>
  <c r="I92" i="1" s="1"/>
  <c r="H82" i="1"/>
  <c r="H92" i="1" s="1"/>
  <c r="G82" i="1"/>
  <c r="G92" i="1" s="1"/>
  <c r="F82" i="1"/>
  <c r="F92" i="1" s="1"/>
  <c r="E82" i="1"/>
  <c r="E92" i="1" s="1"/>
  <c r="J68" i="1" l="1"/>
  <c r="I68" i="1"/>
  <c r="H68" i="1"/>
  <c r="G68" i="1"/>
  <c r="F68" i="1"/>
  <c r="E68" i="1"/>
  <c r="N59" i="1"/>
  <c r="N69" i="1" s="1"/>
  <c r="M59" i="1"/>
  <c r="M69" i="1" s="1"/>
  <c r="J59" i="1"/>
  <c r="J69" i="1" s="1"/>
  <c r="I59" i="1"/>
  <c r="I69" i="1" s="1"/>
  <c r="H59" i="1"/>
  <c r="H69" i="1" s="1"/>
  <c r="G59" i="1"/>
  <c r="G69" i="1" s="1"/>
  <c r="F59" i="1"/>
  <c r="F69" i="1" s="1"/>
  <c r="E59" i="1"/>
  <c r="E69" i="1" s="1"/>
  <c r="M47" i="1"/>
  <c r="J47" i="1"/>
  <c r="I47" i="1"/>
  <c r="H47" i="1"/>
  <c r="G47" i="1"/>
  <c r="F47" i="1"/>
  <c r="E47" i="1"/>
  <c r="N38" i="1"/>
  <c r="N48" i="1" s="1"/>
  <c r="M38" i="1"/>
  <c r="M48" i="1" s="1"/>
  <c r="J38" i="1"/>
  <c r="J48" i="1" s="1"/>
  <c r="I38" i="1"/>
  <c r="I48" i="1" s="1"/>
  <c r="G38" i="1"/>
  <c r="G48" i="1" s="1"/>
  <c r="H38" i="1"/>
  <c r="H48" i="1" s="1"/>
  <c r="F38" i="1"/>
  <c r="F48" i="1" s="1"/>
  <c r="E38" i="1"/>
  <c r="E48" i="1" s="1"/>
  <c r="M25" i="1"/>
  <c r="M26" i="1" s="1"/>
  <c r="J25" i="1"/>
  <c r="I25" i="1"/>
  <c r="H25" i="1"/>
  <c r="G25" i="1"/>
  <c r="F25" i="1"/>
  <c r="E25" i="1"/>
  <c r="E16" i="1"/>
  <c r="E26" i="1" s="1"/>
  <c r="N16" i="1"/>
  <c r="N26" i="1" s="1"/>
  <c r="J16" i="1"/>
  <c r="J26" i="1" s="1"/>
  <c r="I16" i="1"/>
  <c r="I26" i="1" s="1"/>
  <c r="H16" i="1"/>
  <c r="H26" i="1" s="1"/>
  <c r="G16" i="1"/>
  <c r="G26" i="1" s="1"/>
  <c r="F16" i="1"/>
  <c r="F26" i="1" s="1"/>
  <c r="Q68" i="1" l="1"/>
  <c r="Q91" i="1"/>
  <c r="Q59" i="1"/>
  <c r="Q47" i="1"/>
  <c r="Q48" i="1" s="1"/>
  <c r="Q25" i="1" l="1"/>
  <c r="Q121" i="1" s="1"/>
  <c r="R121" i="1" s="1"/>
  <c r="Q15" i="1"/>
  <c r="Q120" i="1" s="1"/>
  <c r="R120" i="1" s="1"/>
  <c r="Q26" i="1" l="1"/>
  <c r="Q69" i="1"/>
  <c r="Q92" i="1"/>
  <c r="Q123" i="1" l="1"/>
  <c r="R123" i="1" s="1"/>
</calcChain>
</file>

<file path=xl/sharedStrings.xml><?xml version="1.0" encoding="utf-8"?>
<sst xmlns="http://schemas.openxmlformats.org/spreadsheetml/2006/main" count="269" uniqueCount="111">
  <si>
    <t>Завтрак</t>
  </si>
  <si>
    <t>Масло сливочное (порциями)</t>
  </si>
  <si>
    <t>Всего за Завтрак</t>
  </si>
  <si>
    <t>Обед</t>
  </si>
  <si>
    <t>Гуляш из говядины</t>
  </si>
  <si>
    <t>Чай со смородиной и сахаром</t>
  </si>
  <si>
    <t>Хлеб пшеничный</t>
  </si>
  <si>
    <t>Хлеб ржаной</t>
  </si>
  <si>
    <t>Всего за Обед</t>
  </si>
  <si>
    <t>Всего за День 1</t>
  </si>
  <si>
    <t>Всего за День 2</t>
  </si>
  <si>
    <t>Чай с молоком</t>
  </si>
  <si>
    <t>Всего за День 3</t>
  </si>
  <si>
    <t>Чай с лимоном</t>
  </si>
  <si>
    <t>Всего за День 4</t>
  </si>
  <si>
    <t>Каша гречневая рассыпчатая</t>
  </si>
  <si>
    <t>Макароны отварные</t>
  </si>
  <si>
    <t>Всего за День 5</t>
  </si>
  <si>
    <t>№ рецептуры</t>
  </si>
  <si>
    <t>Наименование  блюда</t>
  </si>
  <si>
    <t xml:space="preserve">№ Технологической карты </t>
  </si>
  <si>
    <t>54-21гн-2020</t>
  </si>
  <si>
    <t>54-4г-2020</t>
  </si>
  <si>
    <t xml:space="preserve">Сок овощной </t>
  </si>
  <si>
    <t>Пром</t>
  </si>
  <si>
    <t>№10</t>
  </si>
  <si>
    <t>54-2з-2020</t>
  </si>
  <si>
    <t>54-1м-2020</t>
  </si>
  <si>
    <t>54-6г-2020</t>
  </si>
  <si>
    <t>Рис отварной</t>
  </si>
  <si>
    <t>54-6гн-2020</t>
  </si>
  <si>
    <t>54-7с-2020</t>
  </si>
  <si>
    <t>Суп картофельный с макаронными изделиями</t>
  </si>
  <si>
    <t>Котлеты или биточки особые мясные</t>
  </si>
  <si>
    <t>54-14к-2020</t>
  </si>
  <si>
    <t>54-19з-2020</t>
  </si>
  <si>
    <t>54-4гн-2020</t>
  </si>
  <si>
    <t>Салат из белокочанной капусты с морковью</t>
  </si>
  <si>
    <t>54-3с-2020</t>
  </si>
  <si>
    <t>54-1г-2020</t>
  </si>
  <si>
    <t>54-2хн-2020</t>
  </si>
  <si>
    <t>54-12гн-2020</t>
  </si>
  <si>
    <t>54-1р-2020</t>
  </si>
  <si>
    <t>54-10г-2020</t>
  </si>
  <si>
    <t>Картофель отварной</t>
  </si>
  <si>
    <t xml:space="preserve">Салат из свеклы </t>
  </si>
  <si>
    <t>54-13з-2020</t>
  </si>
  <si>
    <t>54-1з-2020</t>
  </si>
  <si>
    <t>Сыр твердых сортов</t>
  </si>
  <si>
    <t xml:space="preserve">Какао с молоком </t>
  </si>
  <si>
    <t>ДЕНЬ 1-ЫЙ</t>
  </si>
  <si>
    <t>12-18 лет</t>
  </si>
  <si>
    <t>7-11 лет</t>
  </si>
  <si>
    <t>БЕЛКИ</t>
  </si>
  <si>
    <t>ЖИРЫ</t>
  </si>
  <si>
    <t>УГЛЕВОДЫ</t>
  </si>
  <si>
    <t>К КАЛ</t>
  </si>
  <si>
    <t>ЦЕНА</t>
  </si>
  <si>
    <t>ВЫХОД (г )</t>
  </si>
  <si>
    <t>Огурчик консервированный порционный</t>
  </si>
  <si>
    <t>47/181</t>
  </si>
  <si>
    <t>Уха   " Рыбацкая"</t>
  </si>
  <si>
    <t>54-11м-2020</t>
  </si>
  <si>
    <t>Плов из говядины</t>
  </si>
  <si>
    <t>Яблоко зеленое</t>
  </si>
  <si>
    <t>ДЕНЬ 2-ЫЙ</t>
  </si>
  <si>
    <t xml:space="preserve">Рыба тушенная в томате с овощами </t>
  </si>
  <si>
    <t>Всего за  Завтрак</t>
  </si>
  <si>
    <t>54-16з-2020</t>
  </si>
  <si>
    <t>Винегрет овощной</t>
  </si>
  <si>
    <t>Бефстроганов из говядины</t>
  </si>
  <si>
    <t>Компот из кураги</t>
  </si>
  <si>
    <t>ДЕНЬ 3-ЫЙ</t>
  </si>
  <si>
    <t>54-2м-2020</t>
  </si>
  <si>
    <t>Кукуруза сахарная</t>
  </si>
  <si>
    <t>54-21з-2020</t>
  </si>
  <si>
    <t>54-2с-2020</t>
  </si>
  <si>
    <t>Борщ с капустой и картофелем со сметаной</t>
  </si>
  <si>
    <t xml:space="preserve">Компот из сухофруктов  </t>
  </si>
  <si>
    <t>пром</t>
  </si>
  <si>
    <t>Икра кабачковая</t>
  </si>
  <si>
    <t>ДЕНЬ 4-ЫЙ</t>
  </si>
  <si>
    <t>54-21м-2020</t>
  </si>
  <si>
    <t>54-2гн-2020</t>
  </si>
  <si>
    <t>Чай с  сахаром</t>
  </si>
  <si>
    <t>Рассольник "Ленинградский"</t>
  </si>
  <si>
    <t>Биточек рыбный с соусом красным основным</t>
  </si>
  <si>
    <t>54-11г-2020</t>
  </si>
  <si>
    <t>Пюре картофельное</t>
  </si>
  <si>
    <t xml:space="preserve"> Напиток лимонный</t>
  </si>
  <si>
    <t>ДЕНЬ 5-ЫЙ</t>
  </si>
  <si>
    <t>Огурец свежий  порционный</t>
  </si>
  <si>
    <t>54-3з-2020</t>
  </si>
  <si>
    <t xml:space="preserve"> Помидор свежий порционный</t>
  </si>
  <si>
    <t>54-10м-2020</t>
  </si>
  <si>
    <t>54-8с-2020</t>
  </si>
  <si>
    <t>Суп картофельный с горохом</t>
  </si>
  <si>
    <t>54-19м-2020</t>
  </si>
  <si>
    <t>Оладьи из печени с соусом красным основным</t>
  </si>
  <si>
    <t xml:space="preserve">Каша вязкая молочная пшённая /овсяная  с маслом </t>
  </si>
  <si>
    <t>Курица  отварная с соусом красным основным</t>
  </si>
  <si>
    <t>Меню и пищевая ценность приготовляемых блюд</t>
  </si>
  <si>
    <t>Организация :           МБОУ "Приобская СОШ"</t>
  </si>
  <si>
    <t>Булочка</t>
  </si>
  <si>
    <t xml:space="preserve">Капуста тушеная </t>
  </si>
  <si>
    <t xml:space="preserve">Котлеты или биточки особые </t>
  </si>
  <si>
    <t>Сок фруктовый 0,2</t>
  </si>
  <si>
    <t>ПРОМ</t>
  </si>
  <si>
    <t>Яблоко зелёное</t>
  </si>
  <si>
    <t xml:space="preserve">  ИТОГО ЗА ПЕРИОД  :</t>
  </si>
  <si>
    <t>СРЕДНЕЕ ЗНАЧЕНИЕ ЗА ПЕРИОД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</si>
</sst>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#,##0.000"/>
    <numFmt numFmtId="166" formatCode="0.0"/>
    <numFmt numFmtId="167" formatCode="0.###"/>
    <numFmt numFmtId="168" formatCode="0.##"/>
    <numFmt numFmtId="169" formatCode="#,##0.0"/>
    <numFmt numFmtId="170" formatCode="0.#"/>
    <numFmt numFmtId="171" formatCode="0.#############"/>
    <numFmt numFmtId="172" formatCode="0.####"/>
  </numFmts>
  <fonts count="30" x14ac:knownFonts="1"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9" tint="-0.249977111117893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b/>
      <sz val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rgb="FFFCE5BC"/>
        <bgColor auto="1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65" fontId="13" fillId="2" borderId="6" xfId="0" applyNumberFormat="1" applyFont="1" applyFill="1" applyBorder="1" applyAlignment="1">
      <alignment horizontal="right"/>
    </xf>
    <xf numFmtId="2" fontId="7" fillId="0" borderId="6" xfId="0" applyNumberFormat="1" applyFont="1" applyBorder="1"/>
    <xf numFmtId="2" fontId="4" fillId="0" borderId="6" xfId="0" applyNumberFormat="1" applyFont="1" applyBorder="1" applyAlignment="1">
      <alignment horizontal="right"/>
    </xf>
    <xf numFmtId="167" fontId="7" fillId="0" borderId="18" xfId="0" applyNumberFormat="1" applyFont="1" applyBorder="1"/>
    <xf numFmtId="2" fontId="4" fillId="0" borderId="6" xfId="0" applyNumberFormat="1" applyFont="1" applyBorder="1"/>
    <xf numFmtId="2" fontId="7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29" xfId="0" applyFont="1" applyBorder="1"/>
    <xf numFmtId="0" fontId="7" fillId="0" borderId="30" xfId="0" applyFont="1" applyBorder="1"/>
    <xf numFmtId="164" fontId="13" fillId="2" borderId="6" xfId="0" applyNumberFormat="1" applyFont="1" applyFill="1" applyBorder="1" applyAlignment="1">
      <alignment horizontal="right"/>
    </xf>
    <xf numFmtId="2" fontId="13" fillId="2" borderId="6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/>
    </xf>
    <xf numFmtId="2" fontId="7" fillId="0" borderId="14" xfId="0" applyNumberFormat="1" applyFont="1" applyBorder="1"/>
    <xf numFmtId="164" fontId="13" fillId="2" borderId="14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right"/>
    </xf>
    <xf numFmtId="0" fontId="20" fillId="0" borderId="6" xfId="0" applyFont="1" applyBorder="1"/>
    <xf numFmtId="2" fontId="7" fillId="0" borderId="27" xfId="0" applyNumberFormat="1" applyFont="1" applyBorder="1"/>
    <xf numFmtId="0" fontId="20" fillId="0" borderId="6" xfId="0" applyFont="1" applyBorder="1" applyAlignment="1">
      <alignment horizontal="right"/>
    </xf>
    <xf numFmtId="0" fontId="20" fillId="4" borderId="6" xfId="0" applyFont="1" applyFill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0" fontId="19" fillId="4" borderId="6" xfId="0" applyFont="1" applyFill="1" applyBorder="1"/>
    <xf numFmtId="0" fontId="3" fillId="0" borderId="8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9" fontId="20" fillId="4" borderId="4" xfId="0" applyNumberFormat="1" applyFont="1" applyFill="1" applyBorder="1"/>
    <xf numFmtId="2" fontId="19" fillId="4" borderId="14" xfId="0" applyNumberFormat="1" applyFont="1" applyFill="1" applyBorder="1"/>
    <xf numFmtId="166" fontId="19" fillId="4" borderId="14" xfId="0" applyNumberFormat="1" applyFont="1" applyFill="1" applyBorder="1"/>
    <xf numFmtId="2" fontId="7" fillId="0" borderId="7" xfId="0" applyNumberFormat="1" applyFont="1" applyBorder="1"/>
    <xf numFmtId="2" fontId="20" fillId="0" borderId="6" xfId="0" applyNumberFormat="1" applyFont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19" fillId="4" borderId="14" xfId="0" applyFont="1" applyFill="1" applyBorder="1"/>
    <xf numFmtId="0" fontId="4" fillId="0" borderId="10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/>
    </xf>
    <xf numFmtId="2" fontId="7" fillId="0" borderId="4" xfId="0" applyNumberFormat="1" applyFont="1" applyBorder="1"/>
    <xf numFmtId="2" fontId="7" fillId="0" borderId="8" xfId="0" applyNumberFormat="1" applyFont="1" applyBorder="1"/>
    <xf numFmtId="2" fontId="7" fillId="0" borderId="28" xfId="0" applyNumberFormat="1" applyFont="1" applyBorder="1" applyAlignment="1">
      <alignment horizontal="right"/>
    </xf>
    <xf numFmtId="166" fontId="19" fillId="4" borderId="6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2" fontId="20" fillId="0" borderId="6" xfId="0" applyNumberFormat="1" applyFont="1" applyBorder="1"/>
    <xf numFmtId="170" fontId="21" fillId="0" borderId="14" xfId="0" applyNumberFormat="1" applyFont="1" applyBorder="1"/>
    <xf numFmtId="2" fontId="21" fillId="0" borderId="27" xfId="0" applyNumberFormat="1" applyFont="1" applyBorder="1"/>
    <xf numFmtId="171" fontId="7" fillId="0" borderId="18" xfId="0" applyNumberFormat="1" applyFont="1" applyBorder="1" applyAlignment="1">
      <alignment horizontal="right"/>
    </xf>
    <xf numFmtId="2" fontId="4" fillId="0" borderId="5" xfId="0" applyNumberFormat="1" applyFont="1" applyBorder="1"/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4" borderId="0" xfId="0" applyFill="1"/>
    <xf numFmtId="0" fontId="5" fillId="3" borderId="11" xfId="0" applyFont="1" applyFill="1" applyBorder="1" applyAlignment="1">
      <alignment horizontal="left"/>
    </xf>
    <xf numFmtId="2" fontId="6" fillId="4" borderId="14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0" fontId="23" fillId="4" borderId="5" xfId="0" applyFont="1" applyFill="1" applyBorder="1" applyAlignment="1">
      <alignment horizontal="right"/>
    </xf>
    <xf numFmtId="0" fontId="23" fillId="4" borderId="6" xfId="0" applyFont="1" applyFill="1" applyBorder="1" applyAlignment="1">
      <alignment horizontal="right"/>
    </xf>
    <xf numFmtId="0" fontId="22" fillId="4" borderId="6" xfId="0" applyFont="1" applyFill="1" applyBorder="1" applyAlignment="1">
      <alignment horizontal="right"/>
    </xf>
    <xf numFmtId="0" fontId="24" fillId="4" borderId="6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5" fillId="4" borderId="9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7" fontId="23" fillId="0" borderId="14" xfId="0" applyNumberFormat="1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0" fontId="23" fillId="0" borderId="14" xfId="0" applyFont="1" applyBorder="1"/>
    <xf numFmtId="0" fontId="23" fillId="0" borderId="7" xfId="0" applyFont="1" applyBorder="1"/>
    <xf numFmtId="0" fontId="25" fillId="0" borderId="6" xfId="0" applyFont="1" applyBorder="1" applyAlignment="1">
      <alignment horizontal="right"/>
    </xf>
    <xf numFmtId="0" fontId="25" fillId="4" borderId="6" xfId="0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165" fontId="25" fillId="4" borderId="4" xfId="0" applyNumberFormat="1" applyFont="1" applyFill="1" applyBorder="1"/>
    <xf numFmtId="0" fontId="22" fillId="4" borderId="14" xfId="0" applyFont="1" applyFill="1" applyBorder="1"/>
    <xf numFmtId="0" fontId="5" fillId="0" borderId="5" xfId="0" applyFont="1" applyBorder="1"/>
    <xf numFmtId="167" fontId="23" fillId="0" borderId="14" xfId="0" applyNumberFormat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17" fillId="2" borderId="6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right"/>
    </xf>
    <xf numFmtId="0" fontId="22" fillId="4" borderId="28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/>
    </xf>
    <xf numFmtId="164" fontId="23" fillId="0" borderId="6" xfId="0" applyNumberFormat="1" applyFont="1" applyBorder="1" applyAlignment="1">
      <alignment horizontal="right"/>
    </xf>
    <xf numFmtId="164" fontId="21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4" fontId="14" fillId="4" borderId="6" xfId="0" applyNumberFormat="1" applyFont="1" applyFill="1" applyBorder="1" applyAlignment="1">
      <alignment horizontal="right"/>
    </xf>
    <xf numFmtId="2" fontId="14" fillId="4" borderId="6" xfId="0" applyNumberFormat="1" applyFont="1" applyFill="1" applyBorder="1" applyAlignment="1">
      <alignment horizontal="right"/>
    </xf>
    <xf numFmtId="165" fontId="14" fillId="4" borderId="6" xfId="0" applyNumberFormat="1" applyFont="1" applyFill="1" applyBorder="1" applyAlignment="1">
      <alignment horizontal="right"/>
    </xf>
    <xf numFmtId="0" fontId="26" fillId="4" borderId="26" xfId="0" applyFont="1" applyFill="1" applyBorder="1"/>
    <xf numFmtId="0" fontId="26" fillId="4" borderId="14" xfId="0" applyFont="1" applyFill="1" applyBorder="1" applyAlignment="1">
      <alignment wrapText="1"/>
    </xf>
    <xf numFmtId="2" fontId="9" fillId="4" borderId="10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0" fontId="26" fillId="4" borderId="6" xfId="0" applyFont="1" applyFill="1" applyBorder="1" applyAlignment="1">
      <alignment horizontal="left"/>
    </xf>
    <xf numFmtId="0" fontId="26" fillId="4" borderId="31" xfId="0" applyFont="1" applyFill="1" applyBorder="1" applyAlignment="1">
      <alignment wrapText="1"/>
    </xf>
    <xf numFmtId="1" fontId="9" fillId="4" borderId="14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right"/>
    </xf>
    <xf numFmtId="2" fontId="9" fillId="4" borderId="14" xfId="0" applyNumberFormat="1" applyFont="1" applyFill="1" applyBorder="1" applyAlignment="1">
      <alignment horizontal="right"/>
    </xf>
    <xf numFmtId="0" fontId="9" fillId="4" borderId="26" xfId="0" applyFont="1" applyFill="1" applyBorder="1"/>
    <xf numFmtId="0" fontId="9" fillId="4" borderId="14" xfId="0" applyFont="1" applyFill="1" applyBorder="1" applyAlignment="1">
      <alignment wrapText="1"/>
    </xf>
    <xf numFmtId="2" fontId="26" fillId="4" borderId="10" xfId="0" applyNumberFormat="1" applyFont="1" applyFill="1" applyBorder="1" applyAlignment="1">
      <alignment horizontal="right"/>
    </xf>
    <xf numFmtId="2" fontId="26" fillId="4" borderId="6" xfId="0" applyNumberFormat="1" applyFont="1" applyFill="1" applyBorder="1" applyAlignment="1">
      <alignment horizontal="right"/>
    </xf>
    <xf numFmtId="2" fontId="9" fillId="4" borderId="18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1" fontId="9" fillId="0" borderId="13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1" fontId="9" fillId="0" borderId="14" xfId="0" applyNumberFormat="1" applyFont="1" applyBorder="1"/>
    <xf numFmtId="4" fontId="9" fillId="0" borderId="14" xfId="0" applyNumberFormat="1" applyFont="1" applyBorder="1"/>
    <xf numFmtId="4" fontId="9" fillId="0" borderId="20" xfId="0" applyNumberFormat="1" applyFont="1" applyBorder="1"/>
    <xf numFmtId="4" fontId="9" fillId="0" borderId="10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" fontId="9" fillId="0" borderId="6" xfId="0" applyNumberFormat="1" applyFont="1" applyBorder="1"/>
    <xf numFmtId="2" fontId="9" fillId="0" borderId="6" xfId="0" applyNumberFormat="1" applyFont="1" applyBorder="1"/>
    <xf numFmtId="0" fontId="17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 wrapText="1"/>
    </xf>
    <xf numFmtId="1" fontId="9" fillId="4" borderId="6" xfId="0" applyNumberFormat="1" applyFont="1" applyFill="1" applyBorder="1" applyAlignment="1">
      <alignment horizontal="right"/>
    </xf>
    <xf numFmtId="1" fontId="9" fillId="4" borderId="6" xfId="0" applyNumberFormat="1" applyFont="1" applyFill="1" applyBorder="1"/>
    <xf numFmtId="2" fontId="9" fillId="4" borderId="6" xfId="0" applyNumberFormat="1" applyFont="1" applyFill="1" applyBorder="1"/>
    <xf numFmtId="0" fontId="9" fillId="4" borderId="6" xfId="0" applyFont="1" applyFill="1" applyBorder="1" applyAlignment="1">
      <alignment horizontal="right"/>
    </xf>
    <xf numFmtId="167" fontId="9" fillId="4" borderId="14" xfId="0" applyNumberFormat="1" applyFont="1" applyFill="1" applyBorder="1" applyAlignment="1">
      <alignment horizontal="right"/>
    </xf>
    <xf numFmtId="167" fontId="9" fillId="4" borderId="18" xfId="0" applyNumberFormat="1" applyFont="1" applyFill="1" applyBorder="1" applyAlignment="1">
      <alignment horizontal="right"/>
    </xf>
    <xf numFmtId="0" fontId="26" fillId="4" borderId="6" xfId="0" applyFont="1" applyFill="1" applyBorder="1"/>
    <xf numFmtId="1" fontId="26" fillId="4" borderId="6" xfId="0" applyNumberFormat="1" applyFont="1" applyFill="1" applyBorder="1"/>
    <xf numFmtId="2" fontId="26" fillId="4" borderId="6" xfId="0" applyNumberFormat="1" applyFont="1" applyFill="1" applyBorder="1"/>
    <xf numFmtId="0" fontId="9" fillId="4" borderId="6" xfId="0" applyFont="1" applyFill="1" applyBorder="1" applyAlignment="1">
      <alignment horizontal="center"/>
    </xf>
    <xf numFmtId="2" fontId="26" fillId="4" borderId="18" xfId="0" applyNumberFormat="1" applyFont="1" applyFill="1" applyBorder="1"/>
    <xf numFmtId="1" fontId="9" fillId="4" borderId="14" xfId="0" applyNumberFormat="1" applyFont="1" applyFill="1" applyBorder="1"/>
    <xf numFmtId="4" fontId="9" fillId="4" borderId="6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2" fontId="9" fillId="4" borderId="8" xfId="0" applyNumberFormat="1" applyFont="1" applyFill="1" applyBorder="1" applyAlignment="1">
      <alignment horizontal="right" wrapText="1"/>
    </xf>
    <xf numFmtId="0" fontId="9" fillId="4" borderId="14" xfId="0" applyFont="1" applyFill="1" applyBorder="1"/>
    <xf numFmtId="2" fontId="9" fillId="4" borderId="5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right"/>
    </xf>
    <xf numFmtId="1" fontId="26" fillId="4" borderId="14" xfId="0" applyNumberFormat="1" applyFont="1" applyFill="1" applyBorder="1"/>
    <xf numFmtId="167" fontId="26" fillId="4" borderId="14" xfId="0" applyNumberFormat="1" applyFont="1" applyFill="1" applyBorder="1"/>
    <xf numFmtId="167" fontId="26" fillId="4" borderId="18" xfId="0" applyNumberFormat="1" applyFont="1" applyFill="1" applyBorder="1"/>
    <xf numFmtId="164" fontId="26" fillId="4" borderId="6" xfId="0" applyNumberFormat="1" applyFont="1" applyFill="1" applyBorder="1" applyAlignment="1">
      <alignment horizontal="right"/>
    </xf>
    <xf numFmtId="168" fontId="9" fillId="4" borderId="14" xfId="0" applyNumberFormat="1" applyFont="1" applyFill="1" applyBorder="1" applyAlignment="1">
      <alignment horizontal="right"/>
    </xf>
    <xf numFmtId="168" fontId="9" fillId="4" borderId="20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172" fontId="9" fillId="4" borderId="6" xfId="0" applyNumberFormat="1" applyFont="1" applyFill="1" applyBorder="1" applyAlignment="1">
      <alignment horizontal="right"/>
    </xf>
    <xf numFmtId="2" fontId="9" fillId="4" borderId="14" xfId="0" applyNumberFormat="1" applyFont="1" applyFill="1" applyBorder="1"/>
    <xf numFmtId="0" fontId="17" fillId="4" borderId="6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right"/>
    </xf>
    <xf numFmtId="2" fontId="14" fillId="4" borderId="14" xfId="0" applyNumberFormat="1" applyFont="1" applyFill="1" applyBorder="1" applyAlignment="1">
      <alignment horizontal="right"/>
    </xf>
    <xf numFmtId="0" fontId="9" fillId="4" borderId="37" xfId="0" applyFont="1" applyFill="1" applyBorder="1"/>
    <xf numFmtId="1" fontId="26" fillId="4" borderId="14" xfId="0" applyNumberFormat="1" applyFont="1" applyFill="1" applyBorder="1" applyAlignment="1">
      <alignment horizontal="right"/>
    </xf>
    <xf numFmtId="167" fontId="26" fillId="4" borderId="14" xfId="0" applyNumberFormat="1" applyFont="1" applyFill="1" applyBorder="1" applyAlignment="1">
      <alignment horizontal="right"/>
    </xf>
    <xf numFmtId="167" fontId="26" fillId="4" borderId="18" xfId="0" applyNumberFormat="1" applyFont="1" applyFill="1" applyBorder="1" applyAlignment="1">
      <alignment horizontal="right"/>
    </xf>
    <xf numFmtId="0" fontId="26" fillId="4" borderId="6" xfId="0" applyFont="1" applyFill="1" applyBorder="1" applyAlignment="1">
      <alignment horizontal="left" wrapText="1"/>
    </xf>
    <xf numFmtId="0" fontId="26" fillId="4" borderId="4" xfId="0" applyFont="1" applyFill="1" applyBorder="1"/>
    <xf numFmtId="4" fontId="26" fillId="4" borderId="4" xfId="0" applyNumberFormat="1" applyFont="1" applyFill="1" applyBorder="1"/>
    <xf numFmtId="166" fontId="26" fillId="4" borderId="6" xfId="0" applyNumberFormat="1" applyFont="1" applyFill="1" applyBorder="1"/>
    <xf numFmtId="0" fontId="26" fillId="4" borderId="8" xfId="0" applyFont="1" applyFill="1" applyBorder="1" applyAlignment="1">
      <alignment wrapText="1"/>
    </xf>
    <xf numFmtId="0" fontId="26" fillId="4" borderId="14" xfId="0" applyFont="1" applyFill="1" applyBorder="1"/>
    <xf numFmtId="1" fontId="26" fillId="4" borderId="6" xfId="0" applyNumberFormat="1" applyFont="1" applyFill="1" applyBorder="1" applyAlignment="1">
      <alignment horizontal="right"/>
    </xf>
    <xf numFmtId="0" fontId="9" fillId="4" borderId="5" xfId="0" applyFont="1" applyFill="1" applyBorder="1"/>
    <xf numFmtId="168" fontId="9" fillId="4" borderId="6" xfId="0" applyNumberFormat="1" applyFont="1" applyFill="1" applyBorder="1"/>
    <xf numFmtId="2" fontId="9" fillId="4" borderId="8" xfId="0" applyNumberFormat="1" applyFont="1" applyFill="1" applyBorder="1" applyAlignment="1">
      <alignment wrapText="1"/>
    </xf>
    <xf numFmtId="0" fontId="9" fillId="4" borderId="7" xfId="0" applyFont="1" applyFill="1" applyBorder="1"/>
    <xf numFmtId="2" fontId="9" fillId="4" borderId="10" xfId="0" applyNumberFormat="1" applyFont="1" applyFill="1" applyBorder="1"/>
    <xf numFmtId="0" fontId="9" fillId="4" borderId="14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right"/>
    </xf>
    <xf numFmtId="2" fontId="26" fillId="4" borderId="6" xfId="0" applyNumberFormat="1" applyFont="1" applyFill="1" applyBorder="1" applyAlignment="1">
      <alignment wrapText="1"/>
    </xf>
    <xf numFmtId="2" fontId="26" fillId="4" borderId="36" xfId="0" applyNumberFormat="1" applyFont="1" applyFill="1" applyBorder="1"/>
    <xf numFmtId="2" fontId="26" fillId="4" borderId="14" xfId="0" applyNumberFormat="1" applyFont="1" applyFill="1" applyBorder="1"/>
    <xf numFmtId="2" fontId="9" fillId="4" borderId="18" xfId="0" applyNumberFormat="1" applyFont="1" applyFill="1" applyBorder="1"/>
    <xf numFmtId="1" fontId="6" fillId="4" borderId="6" xfId="0" applyNumberFormat="1" applyFont="1" applyFill="1" applyBorder="1"/>
    <xf numFmtId="2" fontId="6" fillId="4" borderId="6" xfId="0" applyNumberFormat="1" applyFont="1" applyFill="1" applyBorder="1"/>
    <xf numFmtId="0" fontId="9" fillId="4" borderId="35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right"/>
    </xf>
    <xf numFmtId="1" fontId="6" fillId="4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1" fontId="6" fillId="4" borderId="6" xfId="0" applyNumberFormat="1" applyFont="1" applyFill="1" applyBorder="1" applyAlignment="1">
      <alignment horizontal="right"/>
    </xf>
    <xf numFmtId="1" fontId="14" fillId="4" borderId="6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/>
    </xf>
    <xf numFmtId="1" fontId="14" fillId="4" borderId="14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29" fillId="0" borderId="14" xfId="0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28" fillId="0" borderId="31" xfId="0" applyNumberFormat="1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6" fillId="4" borderId="8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40" xfId="0" applyFont="1" applyFill="1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center"/>
    </xf>
    <xf numFmtId="0" fontId="18" fillId="4" borderId="39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5" fillId="4" borderId="3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R123"/>
  <sheetViews>
    <sheetView tabSelected="1" view="pageBreakPreview" zoomScale="59" zoomScaleNormal="68" zoomScaleSheetLayoutView="59" workbookViewId="0">
      <selection activeCell="A6" sqref="A6:B6"/>
    </sheetView>
  </sheetViews>
  <sheetFormatPr defaultColWidth="10.5" defaultRowHeight="11.45" customHeight="1" x14ac:dyDescent="0.2"/>
  <cols>
    <col min="1" max="1" width="34" style="1" customWidth="1"/>
    <col min="2" max="2" width="93.6640625" style="1" customWidth="1"/>
    <col min="3" max="3" width="16.6640625" style="1" customWidth="1"/>
    <col min="4" max="4" width="18.1640625" style="1" customWidth="1"/>
    <col min="5" max="5" width="19.33203125" style="1" customWidth="1"/>
    <col min="6" max="6" width="14.83203125" style="1" customWidth="1"/>
    <col min="7" max="7" width="18" style="1" customWidth="1"/>
    <col min="8" max="8" width="15.6640625" style="1" customWidth="1"/>
    <col min="9" max="10" width="15.1640625" style="1" customWidth="1"/>
    <col min="11" max="11" width="16.5" style="1" customWidth="1"/>
    <col min="12" max="12" width="17.83203125" style="1" customWidth="1"/>
    <col min="13" max="13" width="16.5" style="1" customWidth="1"/>
    <col min="14" max="14" width="17.83203125" style="1" customWidth="1"/>
    <col min="15" max="15" width="19.83203125" style="1" hidden="1" customWidth="1"/>
    <col min="16" max="16" width="0.33203125" style="1" customWidth="1"/>
    <col min="17" max="17" width="0.1640625" style="1" hidden="1" customWidth="1"/>
    <col min="18" max="18" width="23.33203125" style="1" hidden="1" customWidth="1"/>
  </cols>
  <sheetData>
    <row r="1" spans="1:18" s="18" customFormat="1" ht="28.5" customHeight="1" x14ac:dyDescent="0.35">
      <c r="A1" s="311"/>
      <c r="B1" s="311"/>
      <c r="C1" s="311"/>
      <c r="D1" s="311"/>
      <c r="E1" s="31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.25" hidden="1" customHeight="1" x14ac:dyDescent="0.3">
      <c r="A2" s="19"/>
      <c r="B2" s="2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.75" hidden="1" customHeight="1" x14ac:dyDescent="0.3">
      <c r="A3" s="20"/>
      <c r="B3" s="22"/>
      <c r="C3" s="6"/>
      <c r="D3" s="312"/>
      <c r="E3" s="312"/>
      <c r="F3" s="312"/>
      <c r="G3" s="312"/>
      <c r="H3" s="312"/>
      <c r="I3" s="312"/>
      <c r="J3" s="312"/>
      <c r="K3" s="6"/>
      <c r="L3" s="79"/>
      <c r="M3" s="6"/>
      <c r="N3" s="79"/>
      <c r="O3" s="79"/>
      <c r="P3" s="79"/>
      <c r="Q3" s="6"/>
      <c r="R3" s="6"/>
    </row>
    <row r="4" spans="1:18" ht="10.5" hidden="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9"/>
      <c r="M4" s="6"/>
      <c r="N4" s="79"/>
      <c r="O4" s="79"/>
      <c r="P4" s="79"/>
      <c r="Q4" s="6"/>
      <c r="R4" s="6"/>
    </row>
    <row r="5" spans="1:18" ht="31.5" customHeight="1" x14ac:dyDescent="0.35">
      <c r="A5" s="318" t="s">
        <v>101</v>
      </c>
      <c r="B5" s="319"/>
      <c r="C5" s="6"/>
      <c r="D5" s="6"/>
      <c r="E5" s="6"/>
      <c r="F5" s="6"/>
      <c r="G5" s="6"/>
      <c r="H5" s="6"/>
      <c r="I5" s="6"/>
      <c r="J5" s="6"/>
      <c r="K5" s="6"/>
      <c r="L5" s="79"/>
      <c r="M5" s="6"/>
      <c r="N5" s="79"/>
      <c r="O5" s="79"/>
      <c r="P5" s="79"/>
      <c r="Q5" s="6"/>
      <c r="R5" s="6"/>
    </row>
    <row r="6" spans="1:18" ht="31.5" customHeight="1" x14ac:dyDescent="0.35">
      <c r="A6" s="313" t="s">
        <v>102</v>
      </c>
      <c r="B6" s="314"/>
      <c r="C6" s="6"/>
      <c r="D6" s="6"/>
      <c r="E6" s="6"/>
      <c r="F6" s="6"/>
      <c r="G6" s="6"/>
      <c r="H6" s="6"/>
      <c r="I6" s="6"/>
      <c r="J6" s="6"/>
      <c r="K6" s="6"/>
      <c r="L6" s="79"/>
      <c r="M6" s="6"/>
      <c r="N6" s="79"/>
      <c r="O6" s="79"/>
      <c r="P6" s="79"/>
      <c r="Q6" s="6"/>
      <c r="R6" s="6"/>
    </row>
    <row r="7" spans="1:18" ht="31.5" customHeight="1" x14ac:dyDescent="0.35">
      <c r="A7" s="313" t="s">
        <v>50</v>
      </c>
      <c r="B7" s="314"/>
      <c r="C7" s="6"/>
      <c r="D7" s="6"/>
      <c r="E7" s="6"/>
      <c r="F7" s="6"/>
      <c r="G7" s="6"/>
      <c r="H7" s="6"/>
      <c r="I7" s="6"/>
      <c r="J7" s="6"/>
      <c r="K7" s="6"/>
      <c r="L7" s="79"/>
      <c r="M7" s="6"/>
      <c r="N7" s="79"/>
      <c r="O7" s="79"/>
      <c r="P7" s="79"/>
      <c r="Q7" s="6"/>
      <c r="R7" s="6"/>
    </row>
    <row r="8" spans="1:18" s="2" customFormat="1" ht="18" customHeight="1" x14ac:dyDescent="0.2">
      <c r="A8" s="316" t="s">
        <v>18</v>
      </c>
      <c r="B8" s="315" t="s">
        <v>19</v>
      </c>
      <c r="C8" s="285" t="s">
        <v>58</v>
      </c>
      <c r="D8" s="307"/>
      <c r="E8" s="308" t="s">
        <v>53</v>
      </c>
      <c r="F8" s="317"/>
      <c r="G8" s="306" t="s">
        <v>54</v>
      </c>
      <c r="H8" s="307"/>
      <c r="I8" s="308" t="s">
        <v>55</v>
      </c>
      <c r="J8" s="309"/>
      <c r="K8" s="274" t="s">
        <v>56</v>
      </c>
      <c r="L8" s="277"/>
      <c r="M8" s="274" t="s">
        <v>57</v>
      </c>
      <c r="N8" s="277"/>
      <c r="O8" s="278" t="s">
        <v>57</v>
      </c>
      <c r="P8" s="279"/>
      <c r="Q8" s="299"/>
      <c r="R8" s="272"/>
    </row>
    <row r="9" spans="1:18" s="3" customFormat="1" ht="36" customHeight="1" x14ac:dyDescent="0.2">
      <c r="A9" s="316"/>
      <c r="B9" s="315"/>
      <c r="C9" s="123" t="s">
        <v>52</v>
      </c>
      <c r="D9" s="123" t="s">
        <v>51</v>
      </c>
      <c r="E9" s="122" t="s">
        <v>52</v>
      </c>
      <c r="F9" s="124" t="s">
        <v>51</v>
      </c>
      <c r="G9" s="123" t="s">
        <v>52</v>
      </c>
      <c r="H9" s="124" t="s">
        <v>51</v>
      </c>
      <c r="I9" s="123" t="s">
        <v>52</v>
      </c>
      <c r="J9" s="124" t="s">
        <v>51</v>
      </c>
      <c r="K9" s="123" t="s">
        <v>52</v>
      </c>
      <c r="L9" s="124" t="s">
        <v>51</v>
      </c>
      <c r="M9" s="123" t="s">
        <v>52</v>
      </c>
      <c r="N9" s="124" t="s">
        <v>51</v>
      </c>
      <c r="O9" s="7" t="s">
        <v>52</v>
      </c>
      <c r="P9" s="77" t="s">
        <v>51</v>
      </c>
      <c r="Q9" s="300"/>
      <c r="R9" s="273"/>
    </row>
    <row r="10" spans="1:18" ht="27" customHeight="1" x14ac:dyDescent="0.35">
      <c r="A10" s="297" t="s">
        <v>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310"/>
      <c r="O10" s="78"/>
      <c r="P10" s="78"/>
      <c r="Q10" s="24"/>
      <c r="R10" s="23"/>
    </row>
    <row r="11" spans="1:18" ht="47.25" customHeight="1" x14ac:dyDescent="0.3">
      <c r="A11" s="129" t="s">
        <v>34</v>
      </c>
      <c r="B11" s="130" t="s">
        <v>99</v>
      </c>
      <c r="C11" s="167">
        <v>205</v>
      </c>
      <c r="D11" s="167">
        <v>205</v>
      </c>
      <c r="E11" s="238">
        <v>8.3000000000000007</v>
      </c>
      <c r="F11" s="239">
        <v>8.3000000000000007</v>
      </c>
      <c r="G11" s="131">
        <v>11.7</v>
      </c>
      <c r="H11" s="132">
        <v>11.7</v>
      </c>
      <c r="I11" s="132">
        <v>37.5</v>
      </c>
      <c r="J11" s="132">
        <v>37.5</v>
      </c>
      <c r="K11" s="132">
        <v>288</v>
      </c>
      <c r="L11" s="132">
        <v>288</v>
      </c>
      <c r="M11" s="132">
        <v>13.3</v>
      </c>
      <c r="N11" s="132">
        <v>13.3</v>
      </c>
      <c r="O11" s="87"/>
      <c r="P11" s="87"/>
      <c r="Q11" s="45">
        <v>41.78</v>
      </c>
      <c r="R11" s="12"/>
    </row>
    <row r="12" spans="1:18" ht="29.25" customHeight="1" x14ac:dyDescent="0.3">
      <c r="A12" s="133" t="s">
        <v>24</v>
      </c>
      <c r="B12" s="134" t="s">
        <v>103</v>
      </c>
      <c r="C12" s="135">
        <v>40</v>
      </c>
      <c r="D12" s="135">
        <v>40</v>
      </c>
      <c r="E12" s="136">
        <v>3.28</v>
      </c>
      <c r="F12" s="137">
        <v>3.28</v>
      </c>
      <c r="G12" s="131">
        <v>0.88</v>
      </c>
      <c r="H12" s="132">
        <v>0.88</v>
      </c>
      <c r="I12" s="132">
        <v>20.12</v>
      </c>
      <c r="J12" s="132">
        <v>20.12</v>
      </c>
      <c r="K12" s="132">
        <v>102.8</v>
      </c>
      <c r="L12" s="132">
        <v>102.8</v>
      </c>
      <c r="M12" s="132">
        <v>13.25</v>
      </c>
      <c r="N12" s="132">
        <v>13.25</v>
      </c>
      <c r="O12" s="88"/>
      <c r="P12" s="88"/>
      <c r="Q12" s="45">
        <v>9.39</v>
      </c>
      <c r="R12" s="12"/>
    </row>
    <row r="13" spans="1:18" ht="30" customHeight="1" x14ac:dyDescent="0.3">
      <c r="A13" s="138" t="s">
        <v>47</v>
      </c>
      <c r="B13" s="139" t="s">
        <v>48</v>
      </c>
      <c r="C13" s="135">
        <v>30</v>
      </c>
      <c r="D13" s="135">
        <v>30</v>
      </c>
      <c r="E13" s="137">
        <v>7</v>
      </c>
      <c r="F13" s="137">
        <v>7</v>
      </c>
      <c r="G13" s="140">
        <v>8.8000000000000007</v>
      </c>
      <c r="H13" s="141">
        <v>8.8000000000000007</v>
      </c>
      <c r="I13" s="141">
        <v>0</v>
      </c>
      <c r="J13" s="141">
        <v>0</v>
      </c>
      <c r="K13" s="141">
        <v>107.5</v>
      </c>
      <c r="L13" s="141">
        <v>107.5</v>
      </c>
      <c r="M13" s="141">
        <v>12.92</v>
      </c>
      <c r="N13" s="141">
        <v>12.92</v>
      </c>
      <c r="O13" s="89"/>
      <c r="P13" s="89"/>
      <c r="Q13" s="50">
        <v>2.5499999999999998</v>
      </c>
      <c r="R13" s="12"/>
    </row>
    <row r="14" spans="1:18" ht="36.75" customHeight="1" x14ac:dyDescent="0.3">
      <c r="A14" s="138" t="s">
        <v>35</v>
      </c>
      <c r="B14" s="139" t="s">
        <v>1</v>
      </c>
      <c r="C14" s="135">
        <v>10</v>
      </c>
      <c r="D14" s="135">
        <v>10</v>
      </c>
      <c r="E14" s="137">
        <v>0.1</v>
      </c>
      <c r="F14" s="142">
        <v>0.1</v>
      </c>
      <c r="G14" s="131">
        <v>8.1999999999999993</v>
      </c>
      <c r="H14" s="132">
        <v>8.1999999999999993</v>
      </c>
      <c r="I14" s="132">
        <v>0.1</v>
      </c>
      <c r="J14" s="132">
        <v>0.1</v>
      </c>
      <c r="K14" s="132">
        <v>74.8</v>
      </c>
      <c r="L14" s="132">
        <v>74.8</v>
      </c>
      <c r="M14" s="132">
        <v>4.95</v>
      </c>
      <c r="N14" s="132">
        <v>4.95</v>
      </c>
      <c r="O14" s="90"/>
      <c r="P14" s="90"/>
      <c r="Q14" s="68">
        <v>4</v>
      </c>
      <c r="R14" s="12"/>
    </row>
    <row r="15" spans="1:18" s="4" customFormat="1" ht="31.5" customHeight="1" x14ac:dyDescent="0.3">
      <c r="A15" s="143" t="s">
        <v>21</v>
      </c>
      <c r="B15" s="143" t="s">
        <v>49</v>
      </c>
      <c r="C15" s="144">
        <v>200</v>
      </c>
      <c r="D15" s="145">
        <v>200</v>
      </c>
      <c r="E15" s="146">
        <v>4.7</v>
      </c>
      <c r="F15" s="146">
        <v>4.7</v>
      </c>
      <c r="G15" s="146">
        <v>4.3</v>
      </c>
      <c r="H15" s="146">
        <v>4.3</v>
      </c>
      <c r="I15" s="146">
        <v>12.4</v>
      </c>
      <c r="J15" s="146">
        <v>12.4</v>
      </c>
      <c r="K15" s="111">
        <v>107.2</v>
      </c>
      <c r="L15" s="146">
        <v>107.2</v>
      </c>
      <c r="M15" s="111">
        <v>13.18</v>
      </c>
      <c r="N15" s="146">
        <v>13.18</v>
      </c>
      <c r="O15" s="91"/>
      <c r="P15" s="92"/>
      <c r="Q15" s="34">
        <f>Q11+Q12+Q13+Q14</f>
        <v>57.72</v>
      </c>
      <c r="R15" s="10"/>
    </row>
    <row r="16" spans="1:18" s="82" customFormat="1" ht="22.5" customHeight="1" x14ac:dyDescent="0.3">
      <c r="A16" s="248" t="s">
        <v>2</v>
      </c>
      <c r="B16" s="305"/>
      <c r="C16" s="230">
        <f t="shared" ref="C16:N16" si="0">SUM(C11:C15)</f>
        <v>485</v>
      </c>
      <c r="D16" s="230">
        <f t="shared" si="0"/>
        <v>485</v>
      </c>
      <c r="E16" s="84">
        <f t="shared" si="0"/>
        <v>23.38</v>
      </c>
      <c r="F16" s="84">
        <f t="shared" si="0"/>
        <v>23.38</v>
      </c>
      <c r="G16" s="84">
        <f t="shared" si="0"/>
        <v>33.880000000000003</v>
      </c>
      <c r="H16" s="84">
        <f t="shared" si="0"/>
        <v>33.880000000000003</v>
      </c>
      <c r="I16" s="84">
        <f t="shared" si="0"/>
        <v>70.12</v>
      </c>
      <c r="J16" s="84">
        <f t="shared" si="0"/>
        <v>70.12</v>
      </c>
      <c r="K16" s="84">
        <f t="shared" ref="K16:L16" si="1">SUM(K11:K15)</f>
        <v>680.30000000000007</v>
      </c>
      <c r="L16" s="84">
        <f t="shared" si="1"/>
        <v>680.30000000000007</v>
      </c>
      <c r="M16" s="84">
        <f t="shared" si="0"/>
        <v>57.6</v>
      </c>
      <c r="N16" s="84">
        <f t="shared" si="0"/>
        <v>57.6</v>
      </c>
      <c r="O16" s="85"/>
      <c r="P16" s="93"/>
      <c r="Q16" s="80"/>
      <c r="R16" s="81"/>
    </row>
    <row r="17" spans="1:18" ht="22.5" customHeight="1" x14ac:dyDescent="0.35">
      <c r="A17" s="297" t="s">
        <v>3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83"/>
      <c r="P17" s="16"/>
      <c r="Q17" s="8"/>
      <c r="R17" s="9"/>
    </row>
    <row r="18" spans="1:18" ht="31.5" customHeight="1" x14ac:dyDescent="0.3">
      <c r="A18" s="121" t="s">
        <v>24</v>
      </c>
      <c r="B18" s="143" t="s">
        <v>59</v>
      </c>
      <c r="C18" s="147">
        <v>30</v>
      </c>
      <c r="D18" s="147">
        <v>30</v>
      </c>
      <c r="E18" s="148">
        <v>0</v>
      </c>
      <c r="F18" s="149">
        <v>0</v>
      </c>
      <c r="G18" s="150">
        <v>0</v>
      </c>
      <c r="H18" s="151">
        <v>0</v>
      </c>
      <c r="I18" s="152">
        <v>10.5</v>
      </c>
      <c r="J18" s="152">
        <v>10.5</v>
      </c>
      <c r="K18" s="111">
        <v>4.2</v>
      </c>
      <c r="L18" s="111">
        <v>4.2</v>
      </c>
      <c r="M18" s="111">
        <v>4.5</v>
      </c>
      <c r="N18" s="111">
        <v>4.5</v>
      </c>
      <c r="O18" s="95"/>
      <c r="P18" s="95"/>
      <c r="Q18" s="30">
        <v>12.39</v>
      </c>
      <c r="R18" s="12"/>
    </row>
    <row r="19" spans="1:18" ht="36.75" customHeight="1" x14ac:dyDescent="0.3">
      <c r="A19" s="120" t="s">
        <v>60</v>
      </c>
      <c r="B19" s="120" t="s">
        <v>61</v>
      </c>
      <c r="C19" s="145">
        <v>250</v>
      </c>
      <c r="D19" s="153">
        <v>250</v>
      </c>
      <c r="E19" s="154">
        <v>5.2</v>
      </c>
      <c r="F19" s="155">
        <v>5.2</v>
      </c>
      <c r="G19" s="111">
        <v>3.3</v>
      </c>
      <c r="H19" s="111">
        <v>3.3</v>
      </c>
      <c r="I19" s="152">
        <v>16.25</v>
      </c>
      <c r="J19" s="152">
        <v>16.25</v>
      </c>
      <c r="K19" s="151">
        <v>107</v>
      </c>
      <c r="L19" s="151">
        <v>107</v>
      </c>
      <c r="M19" s="151">
        <v>55.53</v>
      </c>
      <c r="N19" s="151">
        <v>55.53</v>
      </c>
      <c r="O19" s="96"/>
      <c r="P19" s="96"/>
      <c r="Q19" s="30">
        <v>30.75</v>
      </c>
      <c r="R19" s="12"/>
    </row>
    <row r="20" spans="1:18" ht="25.5" customHeight="1" x14ac:dyDescent="0.3">
      <c r="A20" s="120" t="s">
        <v>62</v>
      </c>
      <c r="B20" s="120" t="s">
        <v>63</v>
      </c>
      <c r="C20" s="231">
        <v>225</v>
      </c>
      <c r="D20" s="231">
        <v>225</v>
      </c>
      <c r="E20" s="154">
        <v>15.2</v>
      </c>
      <c r="F20" s="155">
        <v>15.2</v>
      </c>
      <c r="G20" s="111">
        <v>15.4</v>
      </c>
      <c r="H20" s="111">
        <v>15.4</v>
      </c>
      <c r="I20" s="111">
        <v>38.6</v>
      </c>
      <c r="J20" s="111">
        <v>38.6</v>
      </c>
      <c r="K20" s="111">
        <v>354.4</v>
      </c>
      <c r="L20" s="111">
        <v>354.4</v>
      </c>
      <c r="M20" s="111">
        <v>50.16</v>
      </c>
      <c r="N20" s="111">
        <v>50.16</v>
      </c>
      <c r="O20" s="96"/>
      <c r="P20" s="96"/>
      <c r="Q20" s="26">
        <v>42.18</v>
      </c>
      <c r="R20" s="12"/>
    </row>
    <row r="21" spans="1:18" ht="29.25" customHeight="1" x14ac:dyDescent="0.3">
      <c r="A21" s="120" t="s">
        <v>24</v>
      </c>
      <c r="B21" s="120" t="s">
        <v>7</v>
      </c>
      <c r="C21" s="153">
        <v>35</v>
      </c>
      <c r="D21" s="153">
        <v>35</v>
      </c>
      <c r="E21" s="156">
        <v>1.64</v>
      </c>
      <c r="F21" s="157">
        <v>1.64</v>
      </c>
      <c r="G21" s="152">
        <v>0.26</v>
      </c>
      <c r="H21" s="152">
        <v>0.26</v>
      </c>
      <c r="I21" s="152">
        <v>13.72</v>
      </c>
      <c r="J21" s="152">
        <v>13.72</v>
      </c>
      <c r="K21" s="152">
        <v>65.08</v>
      </c>
      <c r="L21" s="152">
        <v>65.08</v>
      </c>
      <c r="M21" s="152">
        <v>2.94</v>
      </c>
      <c r="N21" s="152">
        <v>2.94</v>
      </c>
      <c r="O21" s="94"/>
      <c r="P21" s="94"/>
      <c r="Q21" s="11">
        <v>9.92</v>
      </c>
      <c r="R21" s="12"/>
    </row>
    <row r="22" spans="1:18" ht="31.5" customHeight="1" x14ac:dyDescent="0.3">
      <c r="A22" s="120" t="s">
        <v>24</v>
      </c>
      <c r="B22" s="120" t="s">
        <v>6</v>
      </c>
      <c r="C22" s="158">
        <v>30</v>
      </c>
      <c r="D22" s="158">
        <v>30</v>
      </c>
      <c r="E22" s="159">
        <v>2</v>
      </c>
      <c r="F22" s="159">
        <v>2</v>
      </c>
      <c r="G22" s="159">
        <v>0.4</v>
      </c>
      <c r="H22" s="111">
        <v>0.4</v>
      </c>
      <c r="I22" s="111">
        <v>11.9</v>
      </c>
      <c r="J22" s="111">
        <v>11.9</v>
      </c>
      <c r="K22" s="111">
        <v>58.7</v>
      </c>
      <c r="L22" s="111">
        <v>58.7</v>
      </c>
      <c r="M22" s="111">
        <v>2.58</v>
      </c>
      <c r="N22" s="111">
        <v>2.58</v>
      </c>
      <c r="O22" s="98"/>
      <c r="P22" s="98"/>
      <c r="Q22" s="25">
        <v>2.2799999999999998</v>
      </c>
      <c r="R22" s="12"/>
    </row>
    <row r="23" spans="1:18" ht="31.5" customHeight="1" x14ac:dyDescent="0.3">
      <c r="A23" s="120">
        <v>293</v>
      </c>
      <c r="B23" s="120" t="s">
        <v>23</v>
      </c>
      <c r="C23" s="158">
        <v>200</v>
      </c>
      <c r="D23" s="158">
        <v>200</v>
      </c>
      <c r="E23" s="159">
        <v>1</v>
      </c>
      <c r="F23" s="159">
        <v>1</v>
      </c>
      <c r="G23" s="159">
        <v>0</v>
      </c>
      <c r="H23" s="111">
        <v>0</v>
      </c>
      <c r="I23" s="111">
        <v>18.2</v>
      </c>
      <c r="J23" s="111">
        <v>18.2</v>
      </c>
      <c r="K23" s="111">
        <v>76</v>
      </c>
      <c r="L23" s="111">
        <v>76</v>
      </c>
      <c r="M23" s="111">
        <v>10.8</v>
      </c>
      <c r="N23" s="111">
        <v>10.8</v>
      </c>
      <c r="O23" s="98"/>
      <c r="P23" s="98"/>
      <c r="Q23" s="25">
        <v>2.19</v>
      </c>
      <c r="R23" s="12"/>
    </row>
    <row r="24" spans="1:18" ht="28.5" customHeight="1" x14ac:dyDescent="0.3">
      <c r="A24" s="120" t="s">
        <v>24</v>
      </c>
      <c r="B24" s="120" t="s">
        <v>64</v>
      </c>
      <c r="C24" s="153">
        <v>200</v>
      </c>
      <c r="D24" s="153">
        <v>200</v>
      </c>
      <c r="E24" s="154">
        <v>0.7</v>
      </c>
      <c r="F24" s="155">
        <v>0.7</v>
      </c>
      <c r="G24" s="159">
        <v>0.7</v>
      </c>
      <c r="H24" s="111">
        <v>0.7</v>
      </c>
      <c r="I24" s="111">
        <v>17.25</v>
      </c>
      <c r="J24" s="111">
        <v>17.25</v>
      </c>
      <c r="K24" s="111">
        <v>79.2</v>
      </c>
      <c r="L24" s="111">
        <v>79.2</v>
      </c>
      <c r="M24" s="111">
        <v>26.67</v>
      </c>
      <c r="N24" s="111">
        <v>26.67</v>
      </c>
      <c r="O24" s="94"/>
      <c r="P24" s="94"/>
      <c r="Q24" s="25">
        <v>9</v>
      </c>
      <c r="R24" s="12"/>
    </row>
    <row r="25" spans="1:18" s="4" customFormat="1" ht="31.5" customHeight="1" x14ac:dyDescent="0.3">
      <c r="A25" s="296" t="s">
        <v>8</v>
      </c>
      <c r="B25" s="296"/>
      <c r="C25" s="232">
        <f t="shared" ref="C25:N25" si="2">SUM(C18:C24)</f>
        <v>970</v>
      </c>
      <c r="D25" s="232">
        <f t="shared" si="2"/>
        <v>970</v>
      </c>
      <c r="E25" s="86">
        <f t="shared" si="2"/>
        <v>25.74</v>
      </c>
      <c r="F25" s="86">
        <f t="shared" si="2"/>
        <v>25.74</v>
      </c>
      <c r="G25" s="86">
        <f t="shared" si="2"/>
        <v>20.059999999999999</v>
      </c>
      <c r="H25" s="86">
        <f t="shared" si="2"/>
        <v>20.059999999999999</v>
      </c>
      <c r="I25" s="86">
        <f t="shared" si="2"/>
        <v>126.42</v>
      </c>
      <c r="J25" s="86">
        <f t="shared" si="2"/>
        <v>126.42</v>
      </c>
      <c r="K25" s="86">
        <f t="shared" ref="K25:L25" si="3">SUM(K18:K24)</f>
        <v>744.58</v>
      </c>
      <c r="L25" s="86">
        <f t="shared" si="3"/>
        <v>744.58</v>
      </c>
      <c r="M25" s="86">
        <f t="shared" si="2"/>
        <v>153.18</v>
      </c>
      <c r="N25" s="86">
        <f t="shared" si="2"/>
        <v>153.18</v>
      </c>
      <c r="O25" s="99"/>
      <c r="P25" s="99"/>
      <c r="Q25" s="27">
        <f>Q18+Q19+Q20+Q21+Q22+Q23+Q24</f>
        <v>108.71</v>
      </c>
      <c r="R25" s="10"/>
    </row>
    <row r="26" spans="1:18" s="5" customFormat="1" ht="42.75" customHeight="1" x14ac:dyDescent="0.3">
      <c r="A26" s="282" t="s">
        <v>9</v>
      </c>
      <c r="B26" s="282"/>
      <c r="C26" s="233">
        <f t="shared" ref="C26:J26" si="4">C16+C25</f>
        <v>1455</v>
      </c>
      <c r="D26" s="233">
        <f t="shared" si="4"/>
        <v>1455</v>
      </c>
      <c r="E26" s="126">
        <f t="shared" si="4"/>
        <v>49.12</v>
      </c>
      <c r="F26" s="126">
        <f t="shared" si="4"/>
        <v>49.12</v>
      </c>
      <c r="G26" s="127">
        <f t="shared" si="4"/>
        <v>53.94</v>
      </c>
      <c r="H26" s="128">
        <f t="shared" si="4"/>
        <v>53.94</v>
      </c>
      <c r="I26" s="127">
        <f t="shared" si="4"/>
        <v>196.54000000000002</v>
      </c>
      <c r="J26" s="126">
        <f t="shared" si="4"/>
        <v>196.54000000000002</v>
      </c>
      <c r="K26" s="126">
        <f t="shared" ref="K26:N26" si="5">K16+K25</f>
        <v>1424.88</v>
      </c>
      <c r="L26" s="126">
        <f t="shared" si="5"/>
        <v>1424.88</v>
      </c>
      <c r="M26" s="126">
        <f t="shared" si="5"/>
        <v>210.78</v>
      </c>
      <c r="N26" s="126">
        <f t="shared" si="5"/>
        <v>210.78</v>
      </c>
      <c r="O26" s="100"/>
      <c r="P26" s="100"/>
      <c r="Q26" s="40" t="e">
        <f>Q15+#REF!+Q25</f>
        <v>#REF!</v>
      </c>
      <c r="R26" s="15"/>
    </row>
    <row r="27" spans="1:18" ht="11.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6.25" customHeight="1" x14ac:dyDescent="0.25">
      <c r="A28" s="301" t="s">
        <v>65</v>
      </c>
      <c r="B28" s="30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7.5" customHeight="1" x14ac:dyDescent="0.25">
      <c r="A29" s="303"/>
      <c r="B29" s="30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2" customFormat="1" ht="42.75" customHeight="1" x14ac:dyDescent="0.2">
      <c r="A30" s="160" t="s">
        <v>18</v>
      </c>
      <c r="B30" s="161" t="s">
        <v>19</v>
      </c>
      <c r="C30" s="285" t="s">
        <v>58</v>
      </c>
      <c r="D30" s="276"/>
      <c r="E30" s="274" t="s">
        <v>53</v>
      </c>
      <c r="F30" s="275"/>
      <c r="G30" s="276" t="s">
        <v>54</v>
      </c>
      <c r="H30" s="276"/>
      <c r="I30" s="274" t="s">
        <v>55</v>
      </c>
      <c r="J30" s="275"/>
      <c r="K30" s="274" t="s">
        <v>56</v>
      </c>
      <c r="L30" s="277"/>
      <c r="M30" s="274" t="s">
        <v>57</v>
      </c>
      <c r="N30" s="277"/>
      <c r="O30" s="278" t="s">
        <v>57</v>
      </c>
      <c r="P30" s="279"/>
      <c r="Q30" s="75"/>
      <c r="R30" s="272" t="s">
        <v>20</v>
      </c>
    </row>
    <row r="31" spans="1:18" s="3" customFormat="1" ht="30.75" customHeight="1" x14ac:dyDescent="0.2">
      <c r="A31" s="160"/>
      <c r="B31" s="161"/>
      <c r="C31" s="123" t="s">
        <v>52</v>
      </c>
      <c r="D31" s="123" t="s">
        <v>51</v>
      </c>
      <c r="E31" s="122" t="s">
        <v>52</v>
      </c>
      <c r="F31" s="124" t="s">
        <v>51</v>
      </c>
      <c r="G31" s="123" t="s">
        <v>52</v>
      </c>
      <c r="H31" s="124" t="s">
        <v>51</v>
      </c>
      <c r="I31" s="123" t="s">
        <v>52</v>
      </c>
      <c r="J31" s="124" t="s">
        <v>51</v>
      </c>
      <c r="K31" s="123" t="s">
        <v>52</v>
      </c>
      <c r="L31" s="124" t="s">
        <v>51</v>
      </c>
      <c r="M31" s="123" t="s">
        <v>52</v>
      </c>
      <c r="N31" s="124" t="s">
        <v>51</v>
      </c>
      <c r="O31" s="7" t="s">
        <v>52</v>
      </c>
      <c r="P31" s="77" t="s">
        <v>51</v>
      </c>
      <c r="Q31" s="76"/>
      <c r="R31" s="273"/>
    </row>
    <row r="32" spans="1:18" ht="32.25" customHeight="1" x14ac:dyDescent="0.35">
      <c r="A32" s="270" t="s">
        <v>0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4"/>
      <c r="P32" s="24"/>
      <c r="Q32" s="24"/>
      <c r="R32" s="23"/>
    </row>
    <row r="33" spans="1:18" ht="28.5" customHeight="1" x14ac:dyDescent="0.3">
      <c r="A33" s="143" t="s">
        <v>26</v>
      </c>
      <c r="B33" s="163" t="s">
        <v>91</v>
      </c>
      <c r="C33" s="164">
        <v>30</v>
      </c>
      <c r="D33" s="165">
        <v>30</v>
      </c>
      <c r="E33" s="132">
        <v>0.27</v>
      </c>
      <c r="F33" s="166">
        <v>0.27</v>
      </c>
      <c r="G33" s="132">
        <v>0.05</v>
      </c>
      <c r="H33" s="132">
        <v>0.05</v>
      </c>
      <c r="I33" s="132">
        <v>0.5</v>
      </c>
      <c r="J33" s="132">
        <v>0.5</v>
      </c>
      <c r="K33" s="167">
        <v>5.08</v>
      </c>
      <c r="L33" s="167">
        <v>5.08</v>
      </c>
      <c r="M33" s="167">
        <v>5.55</v>
      </c>
      <c r="N33" s="167">
        <v>5.55</v>
      </c>
      <c r="O33" s="25"/>
      <c r="P33" s="25"/>
      <c r="Q33" s="25">
        <v>8.75</v>
      </c>
      <c r="R33" s="12" t="s">
        <v>25</v>
      </c>
    </row>
    <row r="34" spans="1:18" ht="48" customHeight="1" x14ac:dyDescent="0.3">
      <c r="A34" s="143" t="s">
        <v>39</v>
      </c>
      <c r="B34" s="163" t="s">
        <v>66</v>
      </c>
      <c r="C34" s="187">
        <v>140</v>
      </c>
      <c r="D34" s="187">
        <v>140</v>
      </c>
      <c r="E34" s="168">
        <v>14.49</v>
      </c>
      <c r="F34" s="169">
        <v>14.49</v>
      </c>
      <c r="G34" s="170">
        <v>10.17</v>
      </c>
      <c r="H34" s="170">
        <v>10.17</v>
      </c>
      <c r="I34" s="170">
        <v>5.67</v>
      </c>
      <c r="J34" s="170">
        <v>5.67</v>
      </c>
      <c r="K34" s="170">
        <v>141.80000000000001</v>
      </c>
      <c r="L34" s="170">
        <v>141.80000000000001</v>
      </c>
      <c r="M34" s="170">
        <v>22.77</v>
      </c>
      <c r="N34" s="170">
        <v>22.77</v>
      </c>
      <c r="O34" s="51"/>
      <c r="P34" s="51"/>
      <c r="Q34" s="51">
        <v>68.55</v>
      </c>
      <c r="R34" s="12"/>
    </row>
    <row r="35" spans="1:18" ht="30" customHeight="1" x14ac:dyDescent="0.3">
      <c r="A35" s="143" t="s">
        <v>43</v>
      </c>
      <c r="B35" s="143" t="s">
        <v>44</v>
      </c>
      <c r="C35" s="135">
        <v>200</v>
      </c>
      <c r="D35" s="171">
        <v>200</v>
      </c>
      <c r="E35" s="172">
        <v>3.92</v>
      </c>
      <c r="F35" s="172">
        <v>3.92</v>
      </c>
      <c r="G35" s="172">
        <v>6.21</v>
      </c>
      <c r="H35" s="172">
        <v>6.21</v>
      </c>
      <c r="I35" s="170">
        <v>20.77</v>
      </c>
      <c r="J35" s="170">
        <v>20.77</v>
      </c>
      <c r="K35" s="170">
        <v>187.7</v>
      </c>
      <c r="L35" s="170">
        <v>187.7</v>
      </c>
      <c r="M35" s="170">
        <v>16.11</v>
      </c>
      <c r="N35" s="170">
        <v>16.11</v>
      </c>
      <c r="O35" s="51"/>
      <c r="P35" s="51"/>
      <c r="Q35" s="51">
        <v>2.2799999999999998</v>
      </c>
      <c r="R35" s="12"/>
    </row>
    <row r="36" spans="1:18" ht="30" customHeight="1" x14ac:dyDescent="0.3">
      <c r="A36" s="143" t="s">
        <v>24</v>
      </c>
      <c r="B36" s="143" t="s">
        <v>6</v>
      </c>
      <c r="C36" s="165">
        <v>30</v>
      </c>
      <c r="D36" s="165">
        <v>30</v>
      </c>
      <c r="E36" s="166">
        <v>2</v>
      </c>
      <c r="F36" s="166">
        <v>2</v>
      </c>
      <c r="G36" s="166">
        <v>0.4</v>
      </c>
      <c r="H36" s="132">
        <v>0.4</v>
      </c>
      <c r="I36" s="132">
        <v>11.9</v>
      </c>
      <c r="J36" s="132">
        <v>11.9</v>
      </c>
      <c r="K36" s="132">
        <v>58.7</v>
      </c>
      <c r="L36" s="132">
        <v>58.7</v>
      </c>
      <c r="M36" s="132">
        <v>2.58</v>
      </c>
      <c r="N36" s="132">
        <v>2.58</v>
      </c>
      <c r="O36" s="98"/>
      <c r="P36" s="98"/>
      <c r="Q36" s="51">
        <v>2.2799999999999998</v>
      </c>
      <c r="R36" s="12"/>
    </row>
    <row r="37" spans="1:18" ht="40.5" customHeight="1" x14ac:dyDescent="0.3">
      <c r="A37" s="143" t="s">
        <v>41</v>
      </c>
      <c r="B37" s="143" t="s">
        <v>13</v>
      </c>
      <c r="C37" s="135">
        <v>200</v>
      </c>
      <c r="D37" s="135">
        <v>200</v>
      </c>
      <c r="E37" s="137">
        <v>0.3</v>
      </c>
      <c r="F37" s="174">
        <v>0.3</v>
      </c>
      <c r="G37" s="172">
        <v>0</v>
      </c>
      <c r="H37" s="172">
        <v>0</v>
      </c>
      <c r="I37" s="172">
        <v>6.7</v>
      </c>
      <c r="J37" s="172">
        <v>6.7</v>
      </c>
      <c r="K37" s="172">
        <v>27.9</v>
      </c>
      <c r="L37" s="172">
        <v>27.9</v>
      </c>
      <c r="M37" s="172">
        <v>2.5499999999999998</v>
      </c>
      <c r="N37" s="172">
        <v>2.5499999999999998</v>
      </c>
      <c r="O37" s="46"/>
      <c r="P37" s="46"/>
      <c r="Q37" s="70">
        <v>2.4</v>
      </c>
      <c r="R37" s="12"/>
    </row>
    <row r="38" spans="1:18" s="4" customFormat="1" ht="29.25" customHeight="1" x14ac:dyDescent="0.3">
      <c r="A38" s="282" t="s">
        <v>67</v>
      </c>
      <c r="B38" s="282"/>
      <c r="C38" s="234">
        <f t="shared" ref="C38:N38" si="6">SUM(C33:C37)</f>
        <v>600</v>
      </c>
      <c r="D38" s="234">
        <f t="shared" si="6"/>
        <v>600</v>
      </c>
      <c r="E38" s="162">
        <f t="shared" si="6"/>
        <v>20.98</v>
      </c>
      <c r="F38" s="162">
        <f t="shared" si="6"/>
        <v>20.98</v>
      </c>
      <c r="G38" s="162">
        <f t="shared" si="6"/>
        <v>16.829999999999998</v>
      </c>
      <c r="H38" s="162">
        <f t="shared" si="6"/>
        <v>16.829999999999998</v>
      </c>
      <c r="I38" s="162">
        <f t="shared" si="6"/>
        <v>45.54</v>
      </c>
      <c r="J38" s="162">
        <f t="shared" si="6"/>
        <v>45.54</v>
      </c>
      <c r="K38" s="162">
        <f t="shared" ref="K38:L38" si="7">SUM(K33:K37)</f>
        <v>421.18</v>
      </c>
      <c r="L38" s="162">
        <f t="shared" si="7"/>
        <v>421.18</v>
      </c>
      <c r="M38" s="162">
        <f t="shared" si="6"/>
        <v>49.559999999999995</v>
      </c>
      <c r="N38" s="162">
        <f t="shared" si="6"/>
        <v>49.559999999999995</v>
      </c>
      <c r="O38" s="14"/>
      <c r="P38" s="14"/>
      <c r="Q38" s="14">
        <v>27</v>
      </c>
      <c r="R38" s="10"/>
    </row>
    <row r="39" spans="1:18" ht="24.75" customHeight="1" x14ac:dyDescent="0.35">
      <c r="A39" s="252" t="s">
        <v>3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8"/>
      <c r="P39" s="8"/>
      <c r="Q39" s="8"/>
      <c r="R39" s="9"/>
    </row>
    <row r="40" spans="1:18" ht="30" customHeight="1" x14ac:dyDescent="0.3">
      <c r="A40" s="143" t="s">
        <v>68</v>
      </c>
      <c r="B40" s="133" t="s">
        <v>69</v>
      </c>
      <c r="C40" s="175">
        <v>60</v>
      </c>
      <c r="D40" s="175">
        <v>100</v>
      </c>
      <c r="E40" s="132">
        <v>0.9</v>
      </c>
      <c r="F40" s="132">
        <v>1.5</v>
      </c>
      <c r="G40" s="132">
        <v>6.75</v>
      </c>
      <c r="H40" s="132">
        <v>11.25</v>
      </c>
      <c r="I40" s="132">
        <v>5.0250000000000004</v>
      </c>
      <c r="J40" s="132">
        <v>8.3800000000000008</v>
      </c>
      <c r="K40" s="176">
        <v>83.93</v>
      </c>
      <c r="L40" s="176">
        <v>139.88</v>
      </c>
      <c r="M40" s="176">
        <v>5.21</v>
      </c>
      <c r="N40" s="176">
        <v>8.68</v>
      </c>
      <c r="O40" s="117"/>
      <c r="P40" s="96"/>
      <c r="Q40" s="30">
        <v>16.88</v>
      </c>
      <c r="R40" s="12"/>
    </row>
    <row r="41" spans="1:18" ht="44.1" customHeight="1" x14ac:dyDescent="0.3">
      <c r="A41" s="125" t="s">
        <v>31</v>
      </c>
      <c r="B41" s="163" t="s">
        <v>32</v>
      </c>
      <c r="C41" s="187">
        <v>250</v>
      </c>
      <c r="D41" s="187">
        <v>250</v>
      </c>
      <c r="E41" s="168">
        <v>6.45</v>
      </c>
      <c r="F41" s="169">
        <v>6.45</v>
      </c>
      <c r="G41" s="177">
        <v>3.48</v>
      </c>
      <c r="H41" s="176">
        <v>3.48</v>
      </c>
      <c r="I41" s="178">
        <v>23.13</v>
      </c>
      <c r="J41" s="178">
        <v>23.13</v>
      </c>
      <c r="K41" s="178">
        <v>149.5</v>
      </c>
      <c r="L41" s="178">
        <v>149.5</v>
      </c>
      <c r="M41" s="178">
        <v>22.58</v>
      </c>
      <c r="N41" s="178">
        <v>22.58</v>
      </c>
      <c r="O41" s="116"/>
      <c r="P41" s="94"/>
      <c r="Q41" s="11">
        <v>21.19</v>
      </c>
      <c r="R41" s="12"/>
    </row>
    <row r="42" spans="1:18" s="35" customFormat="1" ht="33" customHeight="1" x14ac:dyDescent="0.3">
      <c r="A42" s="129" t="s">
        <v>27</v>
      </c>
      <c r="B42" s="130" t="s">
        <v>70</v>
      </c>
      <c r="C42" s="187">
        <v>130</v>
      </c>
      <c r="D42" s="187">
        <v>130</v>
      </c>
      <c r="E42" s="168">
        <v>9.59</v>
      </c>
      <c r="F42" s="169">
        <v>9.59</v>
      </c>
      <c r="G42" s="166">
        <v>10</v>
      </c>
      <c r="H42" s="179">
        <v>10</v>
      </c>
      <c r="I42" s="180">
        <v>1.52</v>
      </c>
      <c r="J42" s="180">
        <v>1.52</v>
      </c>
      <c r="K42" s="180">
        <v>134.56</v>
      </c>
      <c r="L42" s="180">
        <v>134.56</v>
      </c>
      <c r="M42" s="180">
        <v>52.03</v>
      </c>
      <c r="N42" s="180">
        <v>52.03</v>
      </c>
      <c r="O42" s="101"/>
      <c r="P42" s="102"/>
      <c r="Q42" s="47">
        <v>16.8</v>
      </c>
    </row>
    <row r="43" spans="1:18" ht="33" customHeight="1" x14ac:dyDescent="0.3">
      <c r="A43" s="133" t="s">
        <v>22</v>
      </c>
      <c r="B43" s="133" t="s">
        <v>15</v>
      </c>
      <c r="C43" s="135">
        <v>150</v>
      </c>
      <c r="D43" s="135">
        <v>150</v>
      </c>
      <c r="E43" s="137">
        <v>6.83</v>
      </c>
      <c r="F43" s="142">
        <v>6.83</v>
      </c>
      <c r="G43" s="131">
        <v>5.75</v>
      </c>
      <c r="H43" s="132">
        <v>5.75</v>
      </c>
      <c r="I43" s="181">
        <v>29.92</v>
      </c>
      <c r="J43" s="181">
        <v>29.92</v>
      </c>
      <c r="K43" s="181">
        <v>199.08</v>
      </c>
      <c r="L43" s="181">
        <v>199.08</v>
      </c>
      <c r="M43" s="181">
        <v>14.67</v>
      </c>
      <c r="N43" s="181">
        <v>14.67</v>
      </c>
      <c r="O43" s="110"/>
      <c r="P43" s="94"/>
      <c r="Q43" s="11">
        <v>12.87</v>
      </c>
      <c r="R43" s="12"/>
    </row>
    <row r="44" spans="1:18" ht="32.25" customHeight="1" x14ac:dyDescent="0.3">
      <c r="A44" s="143" t="s">
        <v>24</v>
      </c>
      <c r="B44" s="143" t="s">
        <v>7</v>
      </c>
      <c r="C44" s="135">
        <v>35</v>
      </c>
      <c r="D44" s="135">
        <v>35</v>
      </c>
      <c r="E44" s="168">
        <v>1.64</v>
      </c>
      <c r="F44" s="169">
        <v>1.64</v>
      </c>
      <c r="G44" s="167">
        <v>0.26</v>
      </c>
      <c r="H44" s="167">
        <v>0.26</v>
      </c>
      <c r="I44" s="167">
        <v>13.72</v>
      </c>
      <c r="J44" s="167">
        <v>13.72</v>
      </c>
      <c r="K44" s="167">
        <v>65.08</v>
      </c>
      <c r="L44" s="167">
        <v>65.08</v>
      </c>
      <c r="M44" s="167">
        <v>2.94</v>
      </c>
      <c r="N44" s="167">
        <v>2.94</v>
      </c>
      <c r="O44" s="98"/>
      <c r="P44" s="98"/>
      <c r="Q44" s="25">
        <v>2.2799999999999998</v>
      </c>
      <c r="R44" s="12"/>
    </row>
    <row r="45" spans="1:18" ht="42.75" customHeight="1" x14ac:dyDescent="0.3">
      <c r="A45" s="143" t="s">
        <v>24</v>
      </c>
      <c r="B45" s="143" t="s">
        <v>6</v>
      </c>
      <c r="C45" s="165">
        <v>30</v>
      </c>
      <c r="D45" s="165">
        <v>30</v>
      </c>
      <c r="E45" s="166">
        <v>2</v>
      </c>
      <c r="F45" s="166">
        <v>2</v>
      </c>
      <c r="G45" s="166">
        <v>0.4</v>
      </c>
      <c r="H45" s="132">
        <v>0.4</v>
      </c>
      <c r="I45" s="132">
        <v>11.9</v>
      </c>
      <c r="J45" s="132">
        <v>11.9</v>
      </c>
      <c r="K45" s="132">
        <v>58.7</v>
      </c>
      <c r="L45" s="132">
        <v>58.7</v>
      </c>
      <c r="M45" s="132">
        <v>2.58</v>
      </c>
      <c r="N45" s="132">
        <v>2.58</v>
      </c>
      <c r="O45" s="98"/>
      <c r="P45" s="98"/>
      <c r="Q45" s="25">
        <v>2.19</v>
      </c>
      <c r="R45" s="12"/>
    </row>
    <row r="46" spans="1:18" ht="41.25" customHeight="1" x14ac:dyDescent="0.3">
      <c r="A46" s="125" t="s">
        <v>40</v>
      </c>
      <c r="B46" s="139" t="s">
        <v>71</v>
      </c>
      <c r="C46" s="135">
        <v>200</v>
      </c>
      <c r="D46" s="135">
        <v>200</v>
      </c>
      <c r="E46" s="137">
        <v>1</v>
      </c>
      <c r="F46" s="142">
        <v>1</v>
      </c>
      <c r="G46" s="131">
        <v>0.1</v>
      </c>
      <c r="H46" s="132">
        <v>0.1</v>
      </c>
      <c r="I46" s="132">
        <v>15.7</v>
      </c>
      <c r="J46" s="132">
        <v>15.7</v>
      </c>
      <c r="K46" s="132">
        <v>66.900000000000006</v>
      </c>
      <c r="L46" s="132">
        <v>66.900000000000006</v>
      </c>
      <c r="M46" s="132">
        <v>10.56</v>
      </c>
      <c r="N46" s="132">
        <v>10.56</v>
      </c>
      <c r="O46" s="98"/>
      <c r="P46" s="94"/>
      <c r="Q46" s="11">
        <v>3.71</v>
      </c>
      <c r="R46" s="12"/>
    </row>
    <row r="47" spans="1:18" s="4" customFormat="1" ht="30" customHeight="1" x14ac:dyDescent="0.3">
      <c r="A47" s="282" t="s">
        <v>8</v>
      </c>
      <c r="B47" s="282"/>
      <c r="C47" s="234">
        <f t="shared" ref="C47:N47" si="8">SUM(C40:C46)</f>
        <v>855</v>
      </c>
      <c r="D47" s="234">
        <f t="shared" si="8"/>
        <v>895</v>
      </c>
      <c r="E47" s="162">
        <f t="shared" si="8"/>
        <v>28.410000000000004</v>
      </c>
      <c r="F47" s="162">
        <f t="shared" si="8"/>
        <v>29.009999999999998</v>
      </c>
      <c r="G47" s="162">
        <f t="shared" si="8"/>
        <v>26.740000000000002</v>
      </c>
      <c r="H47" s="162">
        <f t="shared" si="8"/>
        <v>31.240000000000002</v>
      </c>
      <c r="I47" s="162">
        <f t="shared" si="8"/>
        <v>100.91500000000001</v>
      </c>
      <c r="J47" s="162">
        <f t="shared" si="8"/>
        <v>104.27000000000001</v>
      </c>
      <c r="K47" s="162">
        <f t="shared" ref="K47:L47" si="9">SUM(K40:K46)</f>
        <v>757.75000000000011</v>
      </c>
      <c r="L47" s="162">
        <f t="shared" si="9"/>
        <v>813.7</v>
      </c>
      <c r="M47" s="162">
        <f t="shared" si="8"/>
        <v>110.57</v>
      </c>
      <c r="N47" s="162">
        <f t="shared" si="8"/>
        <v>114.03999999999999</v>
      </c>
      <c r="O47" s="14"/>
      <c r="P47" s="14"/>
      <c r="Q47" s="34">
        <f>Q40+Q41+Q42+Q43+Q44+Q45+Q46</f>
        <v>75.92</v>
      </c>
      <c r="R47" s="10"/>
    </row>
    <row r="48" spans="1:18" s="5" customFormat="1" ht="34.5" customHeight="1" x14ac:dyDescent="0.3">
      <c r="A48" s="260" t="s">
        <v>10</v>
      </c>
      <c r="B48" s="260"/>
      <c r="C48" s="233">
        <f t="shared" ref="C48:N48" si="10">C38+C47</f>
        <v>1455</v>
      </c>
      <c r="D48" s="233">
        <f t="shared" si="10"/>
        <v>1495</v>
      </c>
      <c r="E48" s="126">
        <f t="shared" si="10"/>
        <v>49.39</v>
      </c>
      <c r="F48" s="126">
        <f t="shared" si="10"/>
        <v>49.989999999999995</v>
      </c>
      <c r="G48" s="126">
        <f t="shared" si="10"/>
        <v>43.57</v>
      </c>
      <c r="H48" s="126">
        <f t="shared" si="10"/>
        <v>48.07</v>
      </c>
      <c r="I48" s="126">
        <f t="shared" si="10"/>
        <v>146.45500000000001</v>
      </c>
      <c r="J48" s="126">
        <f t="shared" si="10"/>
        <v>149.81</v>
      </c>
      <c r="K48" s="126">
        <f t="shared" ref="K48:L48" si="11">K38+K47</f>
        <v>1178.93</v>
      </c>
      <c r="L48" s="126">
        <f t="shared" si="11"/>
        <v>1234.8800000000001</v>
      </c>
      <c r="M48" s="126">
        <f t="shared" si="10"/>
        <v>160.13</v>
      </c>
      <c r="N48" s="126">
        <f t="shared" si="10"/>
        <v>163.6</v>
      </c>
      <c r="O48" s="28"/>
      <c r="P48" s="28"/>
      <c r="Q48" s="40" t="e">
        <f>#REF!+Q38+Q47</f>
        <v>#REF!</v>
      </c>
      <c r="R48" s="15"/>
    </row>
    <row r="49" spans="1:18" ht="11.1" customHeight="1" x14ac:dyDescent="0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6"/>
      <c r="P49" s="6"/>
      <c r="Q49" s="6"/>
      <c r="R49" s="6"/>
    </row>
    <row r="50" spans="1:18" ht="29.25" customHeight="1" x14ac:dyDescent="0.4">
      <c r="A50" s="295" t="s">
        <v>72</v>
      </c>
      <c r="B50" s="29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2" customFormat="1" ht="41.25" customHeight="1" x14ac:dyDescent="0.2">
      <c r="A51" s="289" t="s">
        <v>18</v>
      </c>
      <c r="B51" s="283" t="s">
        <v>19</v>
      </c>
      <c r="C51" s="290" t="s">
        <v>58</v>
      </c>
      <c r="D51" s="291"/>
      <c r="E51" s="292" t="s">
        <v>53</v>
      </c>
      <c r="F51" s="293"/>
      <c r="G51" s="291" t="s">
        <v>54</v>
      </c>
      <c r="H51" s="291"/>
      <c r="I51" s="292" t="s">
        <v>55</v>
      </c>
      <c r="J51" s="293"/>
      <c r="K51" s="292" t="s">
        <v>56</v>
      </c>
      <c r="L51" s="294"/>
      <c r="M51" s="292" t="s">
        <v>57</v>
      </c>
      <c r="N51" s="294"/>
      <c r="O51" s="278" t="s">
        <v>57</v>
      </c>
      <c r="P51" s="279"/>
      <c r="Q51" s="75"/>
      <c r="R51" s="272" t="s">
        <v>20</v>
      </c>
    </row>
    <row r="52" spans="1:18" s="3" customFormat="1" ht="25.5" customHeight="1" x14ac:dyDescent="0.2">
      <c r="A52" s="289"/>
      <c r="B52" s="283"/>
      <c r="C52" s="184" t="s">
        <v>52</v>
      </c>
      <c r="D52" s="184" t="s">
        <v>51</v>
      </c>
      <c r="E52" s="185" t="s">
        <v>52</v>
      </c>
      <c r="F52" s="186" t="s">
        <v>51</v>
      </c>
      <c r="G52" s="184" t="s">
        <v>52</v>
      </c>
      <c r="H52" s="186" t="s">
        <v>51</v>
      </c>
      <c r="I52" s="184" t="s">
        <v>52</v>
      </c>
      <c r="J52" s="186" t="s">
        <v>51</v>
      </c>
      <c r="K52" s="184" t="s">
        <v>52</v>
      </c>
      <c r="L52" s="186" t="s">
        <v>51</v>
      </c>
      <c r="M52" s="184" t="s">
        <v>52</v>
      </c>
      <c r="N52" s="186" t="s">
        <v>51</v>
      </c>
      <c r="O52" s="7" t="s">
        <v>52</v>
      </c>
      <c r="P52" s="77" t="s">
        <v>51</v>
      </c>
      <c r="Q52" s="76"/>
      <c r="R52" s="273"/>
    </row>
    <row r="53" spans="1:18" ht="32.25" customHeight="1" x14ac:dyDescent="0.35">
      <c r="A53" s="269" t="s">
        <v>0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4"/>
      <c r="P53" s="24"/>
      <c r="Q53" s="24"/>
      <c r="R53" s="9"/>
    </row>
    <row r="54" spans="1:18" ht="49.5" customHeight="1" x14ac:dyDescent="0.3">
      <c r="A54" s="189">
        <v>4</v>
      </c>
      <c r="B54" s="163" t="s">
        <v>37</v>
      </c>
      <c r="C54" s="228">
        <v>60</v>
      </c>
      <c r="D54" s="187">
        <v>100</v>
      </c>
      <c r="E54" s="187">
        <v>2</v>
      </c>
      <c r="F54" s="229">
        <v>2</v>
      </c>
      <c r="G54" s="190">
        <v>8.1</v>
      </c>
      <c r="H54" s="190">
        <v>8.1</v>
      </c>
      <c r="I54" s="190">
        <v>8.4</v>
      </c>
      <c r="J54" s="190">
        <v>8.4</v>
      </c>
      <c r="K54" s="190">
        <v>114.4</v>
      </c>
      <c r="L54" s="190">
        <v>114.4</v>
      </c>
      <c r="M54" s="190">
        <v>11.31</v>
      </c>
      <c r="N54" s="190">
        <v>18.850000000000001</v>
      </c>
      <c r="O54" s="103"/>
      <c r="P54" s="103"/>
      <c r="Q54" s="48">
        <v>5.28</v>
      </c>
      <c r="R54" s="12"/>
    </row>
    <row r="55" spans="1:18" ht="30" customHeight="1" x14ac:dyDescent="0.3">
      <c r="A55" s="129" t="s">
        <v>73</v>
      </c>
      <c r="B55" s="130" t="s">
        <v>4</v>
      </c>
      <c r="C55" s="187">
        <v>130</v>
      </c>
      <c r="D55" s="187">
        <v>130</v>
      </c>
      <c r="E55" s="137">
        <v>13.5</v>
      </c>
      <c r="F55" s="142">
        <v>13.5</v>
      </c>
      <c r="G55" s="141">
        <v>13.5</v>
      </c>
      <c r="H55" s="141">
        <v>13.5</v>
      </c>
      <c r="I55" s="141">
        <v>3.1</v>
      </c>
      <c r="J55" s="141">
        <v>3.1</v>
      </c>
      <c r="K55" s="141">
        <v>188.9</v>
      </c>
      <c r="L55" s="141">
        <v>188.9</v>
      </c>
      <c r="M55" s="141">
        <v>53.31</v>
      </c>
      <c r="N55" s="141">
        <v>53.31</v>
      </c>
      <c r="O55" s="104"/>
      <c r="P55" s="104"/>
      <c r="Q55" s="49">
        <v>36.049999999999997</v>
      </c>
      <c r="R55" s="12"/>
    </row>
    <row r="56" spans="1:18" ht="32.25" customHeight="1" x14ac:dyDescent="0.3">
      <c r="A56" s="133" t="s">
        <v>28</v>
      </c>
      <c r="B56" s="133" t="s">
        <v>29</v>
      </c>
      <c r="C56" s="135">
        <v>150</v>
      </c>
      <c r="D56" s="135">
        <v>150</v>
      </c>
      <c r="E56" s="137">
        <v>3</v>
      </c>
      <c r="F56" s="142">
        <v>3</v>
      </c>
      <c r="G56" s="141">
        <v>4.5</v>
      </c>
      <c r="H56" s="141">
        <v>4.5</v>
      </c>
      <c r="I56" s="141">
        <v>30.33</v>
      </c>
      <c r="J56" s="141">
        <v>30.33</v>
      </c>
      <c r="K56" s="141">
        <v>173.92</v>
      </c>
      <c r="L56" s="141">
        <v>173.92</v>
      </c>
      <c r="M56" s="141">
        <v>15.18</v>
      </c>
      <c r="N56" s="141">
        <v>15.18</v>
      </c>
      <c r="O56" s="104"/>
      <c r="P56" s="104"/>
      <c r="Q56" s="49">
        <v>7.29</v>
      </c>
      <c r="R56" s="12"/>
    </row>
    <row r="57" spans="1:18" ht="32.25" customHeight="1" x14ac:dyDescent="0.3">
      <c r="A57" s="143" t="s">
        <v>24</v>
      </c>
      <c r="B57" s="143" t="s">
        <v>6</v>
      </c>
      <c r="C57" s="165">
        <v>30</v>
      </c>
      <c r="D57" s="165">
        <v>30</v>
      </c>
      <c r="E57" s="166">
        <v>2</v>
      </c>
      <c r="F57" s="166">
        <v>2</v>
      </c>
      <c r="G57" s="166">
        <v>0.4</v>
      </c>
      <c r="H57" s="132">
        <v>0.4</v>
      </c>
      <c r="I57" s="132">
        <v>11.9</v>
      </c>
      <c r="J57" s="132">
        <v>11.9</v>
      </c>
      <c r="K57" s="132">
        <v>58.7</v>
      </c>
      <c r="L57" s="132">
        <v>58.7</v>
      </c>
      <c r="M57" s="132">
        <v>2.58</v>
      </c>
      <c r="N57" s="132">
        <v>2.58</v>
      </c>
      <c r="O57" s="98"/>
      <c r="P57" s="98"/>
      <c r="Q57" s="50">
        <v>2.2799999999999998</v>
      </c>
      <c r="R57" s="12"/>
    </row>
    <row r="58" spans="1:18" ht="36" customHeight="1" x14ac:dyDescent="0.3">
      <c r="A58" s="129" t="s">
        <v>30</v>
      </c>
      <c r="B58" s="130" t="s">
        <v>5</v>
      </c>
      <c r="C58" s="191">
        <v>200</v>
      </c>
      <c r="D58" s="191">
        <v>200</v>
      </c>
      <c r="E58" s="192">
        <v>0.3</v>
      </c>
      <c r="F58" s="193">
        <v>0.3</v>
      </c>
      <c r="G58" s="190">
        <v>0.1</v>
      </c>
      <c r="H58" s="194">
        <v>0.1</v>
      </c>
      <c r="I58" s="190">
        <v>7.2</v>
      </c>
      <c r="J58" s="190">
        <v>7.2</v>
      </c>
      <c r="K58" s="190">
        <v>30.8</v>
      </c>
      <c r="L58" s="190">
        <v>30.8</v>
      </c>
      <c r="M58" s="141">
        <v>8.1</v>
      </c>
      <c r="N58" s="141">
        <v>8.1</v>
      </c>
      <c r="O58" s="103"/>
      <c r="P58" s="103"/>
      <c r="Q58" s="54">
        <v>5.83</v>
      </c>
      <c r="R58" s="12"/>
    </row>
    <row r="59" spans="1:18" s="4" customFormat="1" ht="34.5" customHeight="1" x14ac:dyDescent="0.3">
      <c r="A59" s="286" t="s">
        <v>2</v>
      </c>
      <c r="B59" s="286"/>
      <c r="C59" s="187">
        <f t="shared" ref="C59:N59" si="12">SUM(C54:C58)</f>
        <v>570</v>
      </c>
      <c r="D59" s="187">
        <f t="shared" si="12"/>
        <v>610</v>
      </c>
      <c r="E59" s="187">
        <f t="shared" si="12"/>
        <v>20.8</v>
      </c>
      <c r="F59" s="187">
        <f t="shared" si="12"/>
        <v>20.8</v>
      </c>
      <c r="G59" s="187">
        <f t="shared" si="12"/>
        <v>26.6</v>
      </c>
      <c r="H59" s="187">
        <f t="shared" si="12"/>
        <v>26.6</v>
      </c>
      <c r="I59" s="187">
        <f t="shared" si="12"/>
        <v>60.93</v>
      </c>
      <c r="J59" s="187">
        <f t="shared" si="12"/>
        <v>60.93</v>
      </c>
      <c r="K59" s="187">
        <f t="shared" si="12"/>
        <v>566.72</v>
      </c>
      <c r="L59" s="187">
        <f t="shared" si="12"/>
        <v>566.72</v>
      </c>
      <c r="M59" s="187">
        <f t="shared" si="12"/>
        <v>90.48</v>
      </c>
      <c r="N59" s="187">
        <f t="shared" si="12"/>
        <v>98.02</v>
      </c>
      <c r="O59" s="52"/>
      <c r="P59" s="52"/>
      <c r="Q59" s="55">
        <f>Q54+Q55+Q56+Q57+Q58</f>
        <v>56.73</v>
      </c>
      <c r="R59" s="53"/>
    </row>
    <row r="60" spans="1:18" ht="33.75" customHeight="1" x14ac:dyDescent="0.35">
      <c r="A60" s="287" t="s">
        <v>3</v>
      </c>
      <c r="B60" s="2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8"/>
      <c r="P60" s="8"/>
      <c r="Q60" s="8"/>
      <c r="R60" s="9"/>
    </row>
    <row r="61" spans="1:18" ht="41.25" customHeight="1" x14ac:dyDescent="0.3">
      <c r="A61" s="143" t="s">
        <v>75</v>
      </c>
      <c r="B61" s="143" t="s">
        <v>74</v>
      </c>
      <c r="C61" s="135">
        <v>30</v>
      </c>
      <c r="D61" s="135">
        <v>30</v>
      </c>
      <c r="E61" s="195">
        <v>5.0999999999999996</v>
      </c>
      <c r="F61" s="196">
        <v>5.0999999999999996</v>
      </c>
      <c r="G61" s="177">
        <v>7.0000000000000007E-2</v>
      </c>
      <c r="H61" s="132">
        <v>7.0000000000000007E-2</v>
      </c>
      <c r="I61" s="167">
        <v>3.0750000000000002</v>
      </c>
      <c r="J61" s="167">
        <v>3.0750000000000002</v>
      </c>
      <c r="K61" s="132">
        <v>15.67</v>
      </c>
      <c r="L61" s="132">
        <v>15.67</v>
      </c>
      <c r="M61" s="132">
        <v>4.05</v>
      </c>
      <c r="N61" s="132">
        <v>4.05</v>
      </c>
      <c r="O61" s="95"/>
      <c r="P61" s="95"/>
      <c r="Q61" s="30">
        <v>12.39</v>
      </c>
      <c r="R61" s="12"/>
    </row>
    <row r="62" spans="1:18" ht="54.75" customHeight="1" x14ac:dyDescent="0.3">
      <c r="A62" s="197" t="s">
        <v>76</v>
      </c>
      <c r="B62" s="198" t="s">
        <v>77</v>
      </c>
      <c r="C62" s="187">
        <v>260</v>
      </c>
      <c r="D62" s="187">
        <v>260</v>
      </c>
      <c r="E62" s="168">
        <v>8.75</v>
      </c>
      <c r="F62" s="169">
        <v>8.75</v>
      </c>
      <c r="G62" s="132">
        <v>10.5</v>
      </c>
      <c r="H62" s="132">
        <v>10.5</v>
      </c>
      <c r="I62" s="132">
        <v>11.33</v>
      </c>
      <c r="J62" s="132">
        <v>11.33</v>
      </c>
      <c r="K62" s="132">
        <v>177.5</v>
      </c>
      <c r="L62" s="132">
        <v>177.5</v>
      </c>
      <c r="M62" s="132">
        <v>22.37</v>
      </c>
      <c r="N62" s="132">
        <v>22.37</v>
      </c>
      <c r="O62" s="95"/>
      <c r="P62" s="95"/>
      <c r="Q62" s="30">
        <v>17.09</v>
      </c>
      <c r="R62" s="12"/>
    </row>
    <row r="63" spans="1:18" ht="48.75" customHeight="1" x14ac:dyDescent="0.3">
      <c r="A63" s="189">
        <v>452</v>
      </c>
      <c r="B63" s="139" t="s">
        <v>33</v>
      </c>
      <c r="C63" s="187">
        <v>130</v>
      </c>
      <c r="D63" s="187">
        <v>130</v>
      </c>
      <c r="E63" s="137">
        <v>13</v>
      </c>
      <c r="F63" s="142">
        <v>13</v>
      </c>
      <c r="G63" s="199">
        <v>10.37</v>
      </c>
      <c r="H63" s="199">
        <v>10.37</v>
      </c>
      <c r="I63" s="199">
        <v>9.27</v>
      </c>
      <c r="J63" s="199">
        <v>9.27</v>
      </c>
      <c r="K63" s="199">
        <v>176.81</v>
      </c>
      <c r="L63" s="199">
        <v>176.81</v>
      </c>
      <c r="M63" s="199">
        <v>52.1</v>
      </c>
      <c r="N63" s="199">
        <v>52.1</v>
      </c>
      <c r="O63" s="94"/>
      <c r="P63" s="94"/>
      <c r="Q63" s="30">
        <v>36.43</v>
      </c>
      <c r="R63" s="12"/>
    </row>
    <row r="64" spans="1:18" ht="30.75" customHeight="1" x14ac:dyDescent="0.3">
      <c r="A64" s="143" t="s">
        <v>39</v>
      </c>
      <c r="B64" s="143" t="s">
        <v>16</v>
      </c>
      <c r="C64" s="135">
        <v>150</v>
      </c>
      <c r="D64" s="135">
        <v>150</v>
      </c>
      <c r="E64" s="137">
        <v>5.73</v>
      </c>
      <c r="F64" s="142">
        <v>5.73</v>
      </c>
      <c r="G64" s="132">
        <v>3.84</v>
      </c>
      <c r="H64" s="132">
        <v>3.84</v>
      </c>
      <c r="I64" s="132">
        <v>33.880000000000003</v>
      </c>
      <c r="J64" s="132">
        <v>33.880000000000003</v>
      </c>
      <c r="K64" s="132">
        <v>184.38</v>
      </c>
      <c r="L64" s="132">
        <v>184.38</v>
      </c>
      <c r="M64" s="132">
        <v>12.43</v>
      </c>
      <c r="N64" s="132">
        <v>12.43</v>
      </c>
      <c r="O64" s="94"/>
      <c r="P64" s="94"/>
      <c r="Q64" s="30">
        <v>1.5</v>
      </c>
      <c r="R64" s="12"/>
    </row>
    <row r="65" spans="1:18" ht="33" customHeight="1" x14ac:dyDescent="0.3">
      <c r="A65" s="143" t="s">
        <v>24</v>
      </c>
      <c r="B65" s="143" t="s">
        <v>7</v>
      </c>
      <c r="C65" s="135">
        <v>35</v>
      </c>
      <c r="D65" s="135">
        <v>35</v>
      </c>
      <c r="E65" s="168">
        <v>1.64</v>
      </c>
      <c r="F65" s="169">
        <v>1.64</v>
      </c>
      <c r="G65" s="167">
        <v>0.26</v>
      </c>
      <c r="H65" s="167">
        <v>0.26</v>
      </c>
      <c r="I65" s="167">
        <v>13.72</v>
      </c>
      <c r="J65" s="167">
        <v>13.72</v>
      </c>
      <c r="K65" s="167">
        <v>65.08</v>
      </c>
      <c r="L65" s="167">
        <v>65.08</v>
      </c>
      <c r="M65" s="167">
        <v>2.94</v>
      </c>
      <c r="N65" s="167">
        <v>2.94</v>
      </c>
      <c r="O65" s="98"/>
      <c r="P65" s="98"/>
      <c r="Q65" s="25">
        <v>2.2799999999999998</v>
      </c>
      <c r="R65" s="12"/>
    </row>
    <row r="66" spans="1:18" ht="33" customHeight="1" x14ac:dyDescent="0.3">
      <c r="A66" s="143" t="s">
        <v>24</v>
      </c>
      <c r="B66" s="143" t="s">
        <v>6</v>
      </c>
      <c r="C66" s="165">
        <v>30</v>
      </c>
      <c r="D66" s="165">
        <v>30</v>
      </c>
      <c r="E66" s="166">
        <v>2</v>
      </c>
      <c r="F66" s="166">
        <v>2</v>
      </c>
      <c r="G66" s="166">
        <v>0.4</v>
      </c>
      <c r="H66" s="132">
        <v>0.4</v>
      </c>
      <c r="I66" s="132">
        <v>11.9</v>
      </c>
      <c r="J66" s="132">
        <v>11.9</v>
      </c>
      <c r="K66" s="132">
        <v>58.7</v>
      </c>
      <c r="L66" s="132">
        <v>58.7</v>
      </c>
      <c r="M66" s="132">
        <v>2.58</v>
      </c>
      <c r="N66" s="132">
        <v>2.58</v>
      </c>
      <c r="O66" s="98"/>
      <c r="P66" s="98"/>
      <c r="Q66" s="25">
        <v>2.19</v>
      </c>
      <c r="R66" s="12"/>
    </row>
    <row r="67" spans="1:18" ht="33" customHeight="1" x14ac:dyDescent="0.3">
      <c r="A67" s="138" t="s">
        <v>40</v>
      </c>
      <c r="B67" s="139" t="s">
        <v>78</v>
      </c>
      <c r="C67" s="135">
        <v>200</v>
      </c>
      <c r="D67" s="135">
        <v>200</v>
      </c>
      <c r="E67" s="137">
        <v>2.4</v>
      </c>
      <c r="F67" s="142">
        <v>2.4</v>
      </c>
      <c r="G67" s="137">
        <v>0.1</v>
      </c>
      <c r="H67" s="137">
        <v>0.1</v>
      </c>
      <c r="I67" s="137">
        <v>41.4</v>
      </c>
      <c r="J67" s="142">
        <v>41.4</v>
      </c>
      <c r="K67" s="137">
        <v>171</v>
      </c>
      <c r="L67" s="137">
        <v>171</v>
      </c>
      <c r="M67" s="137">
        <v>8.59</v>
      </c>
      <c r="N67" s="137">
        <v>8.59</v>
      </c>
      <c r="O67" s="97"/>
      <c r="P67" s="97"/>
      <c r="Q67" s="73">
        <v>9</v>
      </c>
      <c r="R67" s="12"/>
    </row>
    <row r="68" spans="1:18" s="4" customFormat="1" ht="29.25" customHeight="1" x14ac:dyDescent="0.3">
      <c r="A68" s="282" t="s">
        <v>8</v>
      </c>
      <c r="B68" s="282"/>
      <c r="C68" s="234">
        <f t="shared" ref="C68:J68" si="13">SUM(C61:C67)</f>
        <v>835</v>
      </c>
      <c r="D68" s="234">
        <f t="shared" si="13"/>
        <v>835</v>
      </c>
      <c r="E68" s="162">
        <f t="shared" si="13"/>
        <v>38.619999999999997</v>
      </c>
      <c r="F68" s="162">
        <f t="shared" si="13"/>
        <v>38.619999999999997</v>
      </c>
      <c r="G68" s="162">
        <f t="shared" si="13"/>
        <v>25.54</v>
      </c>
      <c r="H68" s="162">
        <f t="shared" si="13"/>
        <v>25.54</v>
      </c>
      <c r="I68" s="162">
        <f t="shared" si="13"/>
        <v>124.57500000000002</v>
      </c>
      <c r="J68" s="162">
        <f t="shared" si="13"/>
        <v>124.57500000000002</v>
      </c>
      <c r="K68" s="162">
        <f t="shared" ref="K68:L68" si="14">SUM(K61:K67)</f>
        <v>849.1400000000001</v>
      </c>
      <c r="L68" s="162">
        <f t="shared" si="14"/>
        <v>849.1400000000001</v>
      </c>
      <c r="M68" s="162"/>
      <c r="N68" s="162"/>
      <c r="O68" s="105"/>
      <c r="P68" s="105"/>
      <c r="Q68" s="34" t="e">
        <f>Q61+Q62+Q63+Q64+#REF!+Q65+Q66+Q67</f>
        <v>#REF!</v>
      </c>
      <c r="R68" s="10"/>
    </row>
    <row r="69" spans="1:18" s="5" customFormat="1" ht="27.75" customHeight="1" x14ac:dyDescent="0.3">
      <c r="A69" s="282" t="s">
        <v>12</v>
      </c>
      <c r="B69" s="282"/>
      <c r="C69" s="235">
        <f t="shared" ref="C69:N69" si="15">C59+C68</f>
        <v>1405</v>
      </c>
      <c r="D69" s="235">
        <f t="shared" si="15"/>
        <v>1445</v>
      </c>
      <c r="E69" s="127">
        <f t="shared" si="15"/>
        <v>59.42</v>
      </c>
      <c r="F69" s="127">
        <f t="shared" si="15"/>
        <v>59.42</v>
      </c>
      <c r="G69" s="127">
        <f t="shared" si="15"/>
        <v>52.14</v>
      </c>
      <c r="H69" s="127">
        <f t="shared" si="15"/>
        <v>52.14</v>
      </c>
      <c r="I69" s="127">
        <f t="shared" si="15"/>
        <v>185.50500000000002</v>
      </c>
      <c r="J69" s="127">
        <f t="shared" si="15"/>
        <v>185.50500000000002</v>
      </c>
      <c r="K69" s="127">
        <f t="shared" ref="K69:L69" si="16">K59+K68</f>
        <v>1415.8600000000001</v>
      </c>
      <c r="L69" s="127">
        <f t="shared" si="16"/>
        <v>1415.8600000000001</v>
      </c>
      <c r="M69" s="127">
        <f t="shared" si="15"/>
        <v>90.48</v>
      </c>
      <c r="N69" s="127">
        <f t="shared" si="15"/>
        <v>98.02</v>
      </c>
      <c r="O69" s="38"/>
      <c r="P69" s="38"/>
      <c r="Q69" s="39" t="e">
        <f>Q59+#REF!+Q68</f>
        <v>#REF!</v>
      </c>
      <c r="R69" s="15"/>
    </row>
    <row r="70" spans="1:18" ht="11.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1.1" customHeight="1" x14ac:dyDescent="0.25">
      <c r="A71" s="261" t="s">
        <v>81</v>
      </c>
      <c r="B71" s="261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6"/>
      <c r="P71" s="6"/>
      <c r="Q71" s="6"/>
      <c r="R71" s="6"/>
    </row>
    <row r="72" spans="1:18" ht="6.75" customHeight="1" x14ac:dyDescent="0.25">
      <c r="A72" s="261"/>
      <c r="B72" s="261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6"/>
      <c r="P72" s="6"/>
      <c r="Q72" s="6"/>
      <c r="R72" s="6"/>
    </row>
    <row r="73" spans="1:18" ht="10.5" hidden="1" customHeight="1" x14ac:dyDescent="0.25">
      <c r="A73" s="261"/>
      <c r="B73" s="261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6"/>
      <c r="P73" s="6"/>
      <c r="Q73" s="6"/>
      <c r="R73" s="6"/>
    </row>
    <row r="74" spans="1:18" s="2" customFormat="1" ht="31.5" customHeight="1" x14ac:dyDescent="0.2">
      <c r="A74" s="284" t="s">
        <v>18</v>
      </c>
      <c r="B74" s="283" t="s">
        <v>19</v>
      </c>
      <c r="C74" s="285" t="s">
        <v>58</v>
      </c>
      <c r="D74" s="276"/>
      <c r="E74" s="274" t="s">
        <v>53</v>
      </c>
      <c r="F74" s="275"/>
      <c r="G74" s="276" t="s">
        <v>54</v>
      </c>
      <c r="H74" s="276"/>
      <c r="I74" s="274" t="s">
        <v>55</v>
      </c>
      <c r="J74" s="275"/>
      <c r="K74" s="274" t="s">
        <v>56</v>
      </c>
      <c r="L74" s="277"/>
      <c r="M74" s="274" t="s">
        <v>57</v>
      </c>
      <c r="N74" s="277"/>
      <c r="O74" s="278" t="s">
        <v>57</v>
      </c>
      <c r="P74" s="279"/>
      <c r="Q74" s="75"/>
      <c r="R74" s="272" t="s">
        <v>20</v>
      </c>
    </row>
    <row r="75" spans="1:18" s="3" customFormat="1" ht="27.75" customHeight="1" x14ac:dyDescent="0.2">
      <c r="A75" s="284"/>
      <c r="B75" s="283"/>
      <c r="C75" s="123" t="s">
        <v>52</v>
      </c>
      <c r="D75" s="123" t="s">
        <v>51</v>
      </c>
      <c r="E75" s="123" t="s">
        <v>52</v>
      </c>
      <c r="F75" s="123" t="s">
        <v>51</v>
      </c>
      <c r="G75" s="123" t="s">
        <v>52</v>
      </c>
      <c r="H75" s="123" t="s">
        <v>51</v>
      </c>
      <c r="I75" s="123" t="s">
        <v>52</v>
      </c>
      <c r="J75" s="123" t="s">
        <v>51</v>
      </c>
      <c r="K75" s="123" t="s">
        <v>52</v>
      </c>
      <c r="L75" s="123" t="s">
        <v>51</v>
      </c>
      <c r="M75" s="123" t="s">
        <v>52</v>
      </c>
      <c r="N75" s="123" t="s">
        <v>51</v>
      </c>
      <c r="O75" s="7" t="s">
        <v>52</v>
      </c>
      <c r="P75" s="7" t="s">
        <v>51</v>
      </c>
      <c r="Q75" s="76"/>
      <c r="R75" s="273"/>
    </row>
    <row r="76" spans="1:18" ht="26.25" customHeight="1" x14ac:dyDescent="0.35">
      <c r="A76" s="269" t="s">
        <v>0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4"/>
      <c r="P76" s="24"/>
      <c r="Q76" s="24"/>
      <c r="R76" s="9"/>
    </row>
    <row r="77" spans="1:18" ht="30" customHeight="1" x14ac:dyDescent="0.3">
      <c r="A77" s="204" t="s">
        <v>79</v>
      </c>
      <c r="B77" s="143" t="s">
        <v>80</v>
      </c>
      <c r="C77" s="205">
        <v>30</v>
      </c>
      <c r="D77" s="205">
        <v>30</v>
      </c>
      <c r="E77" s="206">
        <v>0.18</v>
      </c>
      <c r="F77" s="207">
        <v>0.18</v>
      </c>
      <c r="G77" s="190">
        <v>1.05</v>
      </c>
      <c r="H77" s="190">
        <v>1.05</v>
      </c>
      <c r="I77" s="190">
        <v>1.1100000000000001</v>
      </c>
      <c r="J77" s="190">
        <v>1.1100000000000001</v>
      </c>
      <c r="K77" s="190">
        <v>14.55</v>
      </c>
      <c r="L77" s="190">
        <v>14.55</v>
      </c>
      <c r="M77" s="190">
        <v>4.4000000000000004</v>
      </c>
      <c r="N77" s="190">
        <v>4.4000000000000004</v>
      </c>
      <c r="O77" s="104"/>
      <c r="P77" s="104"/>
      <c r="Q77" s="49">
        <v>9.86</v>
      </c>
      <c r="R77" s="12"/>
    </row>
    <row r="78" spans="1:18" ht="54" customHeight="1" x14ac:dyDescent="0.3">
      <c r="A78" s="133" t="s">
        <v>82</v>
      </c>
      <c r="B78" s="208" t="s">
        <v>100</v>
      </c>
      <c r="C78" s="187">
        <v>130</v>
      </c>
      <c r="D78" s="187">
        <v>130</v>
      </c>
      <c r="E78" s="168">
        <v>28.33</v>
      </c>
      <c r="F78" s="168">
        <v>28.33</v>
      </c>
      <c r="G78" s="172">
        <v>3.39</v>
      </c>
      <c r="H78" s="172">
        <v>3.39</v>
      </c>
      <c r="I78" s="209">
        <v>5.01</v>
      </c>
      <c r="J78" s="209">
        <v>5.01</v>
      </c>
      <c r="K78" s="210">
        <v>163.22</v>
      </c>
      <c r="L78" s="210">
        <v>163.22</v>
      </c>
      <c r="M78" s="210">
        <v>26.33</v>
      </c>
      <c r="N78" s="210">
        <v>26.33</v>
      </c>
      <c r="O78" s="106"/>
      <c r="P78" s="106"/>
      <c r="Q78" s="56">
        <v>10</v>
      </c>
      <c r="R78" s="12"/>
    </row>
    <row r="79" spans="1:18" s="35" customFormat="1" ht="37.5" customHeight="1" x14ac:dyDescent="0.3">
      <c r="A79" s="143" t="s">
        <v>22</v>
      </c>
      <c r="B79" s="143" t="s">
        <v>15</v>
      </c>
      <c r="C79" s="135">
        <v>150</v>
      </c>
      <c r="D79" s="135">
        <v>150</v>
      </c>
      <c r="E79" s="168">
        <v>6.83</v>
      </c>
      <c r="F79" s="169">
        <v>6.83</v>
      </c>
      <c r="G79" s="211">
        <v>5.75</v>
      </c>
      <c r="H79" s="212">
        <v>5.8</v>
      </c>
      <c r="I79" s="213">
        <v>29.92</v>
      </c>
      <c r="J79" s="213">
        <v>29.92</v>
      </c>
      <c r="K79" s="213">
        <v>199.08</v>
      </c>
      <c r="L79" s="213">
        <v>199.08</v>
      </c>
      <c r="M79" s="213">
        <v>14.67</v>
      </c>
      <c r="N79" s="213">
        <v>14.67</v>
      </c>
      <c r="O79" s="107"/>
      <c r="P79" s="107"/>
      <c r="Q79" s="57">
        <v>7.18</v>
      </c>
    </row>
    <row r="80" spans="1:18" ht="44.1" customHeight="1" x14ac:dyDescent="0.3">
      <c r="A80" s="143" t="s">
        <v>24</v>
      </c>
      <c r="B80" s="143" t="s">
        <v>6</v>
      </c>
      <c r="C80" s="165">
        <v>30</v>
      </c>
      <c r="D80" s="165">
        <v>30</v>
      </c>
      <c r="E80" s="166">
        <v>2</v>
      </c>
      <c r="F80" s="166">
        <v>2</v>
      </c>
      <c r="G80" s="166">
        <v>0.4</v>
      </c>
      <c r="H80" s="132">
        <v>0.4</v>
      </c>
      <c r="I80" s="132">
        <v>11.9</v>
      </c>
      <c r="J80" s="132">
        <v>11.9</v>
      </c>
      <c r="K80" s="132">
        <v>58.7</v>
      </c>
      <c r="L80" s="132">
        <v>58.7</v>
      </c>
      <c r="M80" s="132">
        <v>2.58</v>
      </c>
      <c r="N80" s="132">
        <v>2.58</v>
      </c>
      <c r="O80" s="107"/>
      <c r="P80" s="107"/>
      <c r="Q80" s="58">
        <v>4</v>
      </c>
      <c r="R80" s="12"/>
    </row>
    <row r="81" spans="1:18" s="4" customFormat="1" ht="36.75" customHeight="1" x14ac:dyDescent="0.3">
      <c r="A81" s="129" t="s">
        <v>83</v>
      </c>
      <c r="B81" s="133" t="s">
        <v>84</v>
      </c>
      <c r="C81" s="214">
        <v>200</v>
      </c>
      <c r="D81" s="168">
        <v>200</v>
      </c>
      <c r="E81" s="168">
        <v>1.6</v>
      </c>
      <c r="F81" s="169">
        <v>1.6</v>
      </c>
      <c r="G81" s="197">
        <v>1.5</v>
      </c>
      <c r="H81" s="197">
        <v>1.5</v>
      </c>
      <c r="I81" s="215">
        <v>8.6</v>
      </c>
      <c r="J81" s="215">
        <v>8.6</v>
      </c>
      <c r="K81" s="215">
        <v>53.5</v>
      </c>
      <c r="L81" s="215">
        <v>53.5</v>
      </c>
      <c r="M81" s="215">
        <v>2.5499999999999998</v>
      </c>
      <c r="N81" s="215">
        <v>2.5499999999999998</v>
      </c>
      <c r="O81" s="108"/>
      <c r="P81" s="108"/>
      <c r="Q81" s="74">
        <v>3.92</v>
      </c>
      <c r="R81" s="10"/>
    </row>
    <row r="82" spans="1:18" s="4" customFormat="1" ht="29.25" customHeight="1" x14ac:dyDescent="0.3">
      <c r="A82" s="254" t="s">
        <v>2</v>
      </c>
      <c r="B82" s="254"/>
      <c r="C82" s="175">
        <f t="shared" ref="C82:N82" si="17">SUM(C77:C81)</f>
        <v>540</v>
      </c>
      <c r="D82" s="175">
        <f t="shared" si="17"/>
        <v>540</v>
      </c>
      <c r="E82" s="200">
        <f t="shared" si="17"/>
        <v>38.94</v>
      </c>
      <c r="F82" s="200">
        <f t="shared" si="17"/>
        <v>38.94</v>
      </c>
      <c r="G82" s="200">
        <f t="shared" si="17"/>
        <v>12.090000000000002</v>
      </c>
      <c r="H82" s="200">
        <f t="shared" si="17"/>
        <v>12.14</v>
      </c>
      <c r="I82" s="200">
        <f t="shared" si="17"/>
        <v>56.54</v>
      </c>
      <c r="J82" s="200">
        <f t="shared" si="17"/>
        <v>56.54</v>
      </c>
      <c r="K82" s="200">
        <f t="shared" ref="K82:L82" si="18">SUM(K77:K81)</f>
        <v>489.05</v>
      </c>
      <c r="L82" s="200">
        <f t="shared" si="18"/>
        <v>489.05</v>
      </c>
      <c r="M82" s="200">
        <f t="shared" si="17"/>
        <v>50.529999999999994</v>
      </c>
      <c r="N82" s="200">
        <f t="shared" si="17"/>
        <v>50.529999999999994</v>
      </c>
      <c r="O82" s="71"/>
      <c r="P82" s="71"/>
      <c r="Q82" s="72">
        <v>27</v>
      </c>
      <c r="R82" s="10"/>
    </row>
    <row r="83" spans="1:18" ht="29.25" customHeight="1" x14ac:dyDescent="0.35">
      <c r="A83" s="270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4"/>
      <c r="P83" s="24"/>
      <c r="Q83" s="8"/>
      <c r="R83" s="9"/>
    </row>
    <row r="84" spans="1:18" ht="38.25" customHeight="1" x14ac:dyDescent="0.3">
      <c r="A84" s="143" t="s">
        <v>26</v>
      </c>
      <c r="B84" s="163" t="s">
        <v>91</v>
      </c>
      <c r="C84" s="164">
        <v>30</v>
      </c>
      <c r="D84" s="165">
        <v>30</v>
      </c>
      <c r="E84" s="132">
        <v>0.27</v>
      </c>
      <c r="F84" s="166">
        <v>0.27</v>
      </c>
      <c r="G84" s="132">
        <v>0.05</v>
      </c>
      <c r="H84" s="132">
        <v>0.05</v>
      </c>
      <c r="I84" s="132">
        <v>0.5</v>
      </c>
      <c r="J84" s="167">
        <v>0.5</v>
      </c>
      <c r="K84" s="167">
        <v>5.08</v>
      </c>
      <c r="L84" s="167">
        <v>5.08</v>
      </c>
      <c r="M84" s="167">
        <v>5.55</v>
      </c>
      <c r="N84" s="167">
        <v>5.55</v>
      </c>
      <c r="O84" s="98"/>
      <c r="P84" s="98"/>
      <c r="Q84" s="11">
        <v>6.92</v>
      </c>
      <c r="R84" s="12"/>
    </row>
    <row r="85" spans="1:18" ht="30.75" customHeight="1" x14ac:dyDescent="0.3">
      <c r="A85" s="143" t="s">
        <v>38</v>
      </c>
      <c r="B85" s="143" t="s">
        <v>85</v>
      </c>
      <c r="C85" s="187">
        <v>260</v>
      </c>
      <c r="D85" s="187">
        <v>260</v>
      </c>
      <c r="E85" s="168">
        <v>5.0199999999999996</v>
      </c>
      <c r="F85" s="169">
        <v>5.0199999999999996</v>
      </c>
      <c r="G85" s="132">
        <v>7.45</v>
      </c>
      <c r="H85" s="132">
        <v>7.45</v>
      </c>
      <c r="I85" s="167">
        <v>16.170000000000002</v>
      </c>
      <c r="J85" s="167">
        <v>16.170000000000002</v>
      </c>
      <c r="K85" s="132">
        <v>160.21</v>
      </c>
      <c r="L85" s="132">
        <v>160.21</v>
      </c>
      <c r="M85" s="132">
        <v>24.93</v>
      </c>
      <c r="N85" s="132">
        <v>24.93</v>
      </c>
      <c r="O85" s="118"/>
      <c r="P85" s="95"/>
      <c r="Q85" s="30">
        <v>24.08</v>
      </c>
      <c r="R85" s="12"/>
    </row>
    <row r="86" spans="1:18" ht="30.75" customHeight="1" x14ac:dyDescent="0.3">
      <c r="A86" s="138" t="s">
        <v>42</v>
      </c>
      <c r="B86" s="143" t="s">
        <v>86</v>
      </c>
      <c r="C86" s="187">
        <v>130</v>
      </c>
      <c r="D86" s="187">
        <v>130</v>
      </c>
      <c r="E86" s="168">
        <v>12.22</v>
      </c>
      <c r="F86" s="169">
        <v>12.22</v>
      </c>
      <c r="G86" s="168">
        <v>2.25</v>
      </c>
      <c r="H86" s="168">
        <v>2.25</v>
      </c>
      <c r="I86" s="168">
        <v>7.45</v>
      </c>
      <c r="J86" s="169">
        <v>7.45</v>
      </c>
      <c r="K86" s="168">
        <v>99.06</v>
      </c>
      <c r="L86" s="168">
        <v>99.06</v>
      </c>
      <c r="M86" s="168">
        <v>50.8</v>
      </c>
      <c r="N86" s="168">
        <v>50.8</v>
      </c>
      <c r="O86" s="109"/>
      <c r="P86" s="109"/>
      <c r="Q86" s="31">
        <v>18.579999999999998</v>
      </c>
      <c r="R86" s="12"/>
    </row>
    <row r="87" spans="1:18" s="35" customFormat="1" ht="33" customHeight="1" x14ac:dyDescent="0.3">
      <c r="A87" s="143" t="s">
        <v>87</v>
      </c>
      <c r="B87" s="143" t="s">
        <v>88</v>
      </c>
      <c r="C87" s="165">
        <v>200</v>
      </c>
      <c r="D87" s="165">
        <v>200</v>
      </c>
      <c r="E87" s="216">
        <v>4.55</v>
      </c>
      <c r="F87" s="216">
        <v>4.55</v>
      </c>
      <c r="G87" s="166">
        <v>9</v>
      </c>
      <c r="H87" s="217">
        <v>9</v>
      </c>
      <c r="I87" s="180">
        <v>29.32</v>
      </c>
      <c r="J87" s="218">
        <v>29.32</v>
      </c>
      <c r="K87" s="200">
        <v>216</v>
      </c>
      <c r="L87" s="200">
        <v>216</v>
      </c>
      <c r="M87" s="200">
        <v>17.34</v>
      </c>
      <c r="N87" s="200">
        <v>17.34</v>
      </c>
      <c r="O87" s="101"/>
      <c r="P87" s="102"/>
      <c r="Q87" s="59">
        <v>5.87</v>
      </c>
    </row>
    <row r="88" spans="1:18" ht="33" customHeight="1" x14ac:dyDescent="0.3">
      <c r="A88" s="143" t="s">
        <v>24</v>
      </c>
      <c r="B88" s="143" t="s">
        <v>7</v>
      </c>
      <c r="C88" s="135">
        <v>35</v>
      </c>
      <c r="D88" s="135">
        <v>35</v>
      </c>
      <c r="E88" s="168">
        <v>1.64</v>
      </c>
      <c r="F88" s="169">
        <v>1.64</v>
      </c>
      <c r="G88" s="167">
        <v>0.26</v>
      </c>
      <c r="H88" s="167">
        <v>0.26</v>
      </c>
      <c r="I88" s="167">
        <v>13.72</v>
      </c>
      <c r="J88" s="167">
        <v>13.72</v>
      </c>
      <c r="K88" s="167">
        <v>65.08</v>
      </c>
      <c r="L88" s="167">
        <v>65.08</v>
      </c>
      <c r="M88" s="167">
        <v>2.94</v>
      </c>
      <c r="N88" s="167">
        <v>2.94</v>
      </c>
      <c r="O88" s="110"/>
      <c r="P88" s="98"/>
      <c r="Q88" s="25">
        <v>2.2799999999999998</v>
      </c>
      <c r="R88" s="12"/>
    </row>
    <row r="89" spans="1:18" ht="33" customHeight="1" x14ac:dyDescent="0.3">
      <c r="A89" s="143" t="s">
        <v>24</v>
      </c>
      <c r="B89" s="143" t="s">
        <v>6</v>
      </c>
      <c r="C89" s="165">
        <v>30</v>
      </c>
      <c r="D89" s="165">
        <v>30</v>
      </c>
      <c r="E89" s="166">
        <v>2</v>
      </c>
      <c r="F89" s="166">
        <v>2</v>
      </c>
      <c r="G89" s="166">
        <v>0.4</v>
      </c>
      <c r="H89" s="132">
        <v>0.4</v>
      </c>
      <c r="I89" s="132">
        <v>11.9</v>
      </c>
      <c r="J89" s="132">
        <v>11.9</v>
      </c>
      <c r="K89" s="132">
        <v>58.7</v>
      </c>
      <c r="L89" s="132">
        <v>58.7</v>
      </c>
      <c r="M89" s="132">
        <v>2.58</v>
      </c>
      <c r="N89" s="132">
        <v>2.58</v>
      </c>
      <c r="O89" s="98"/>
      <c r="P89" s="98"/>
      <c r="Q89" s="25">
        <v>2.19</v>
      </c>
      <c r="R89" s="12"/>
    </row>
    <row r="90" spans="1:18" ht="33" customHeight="1" x14ac:dyDescent="0.3">
      <c r="A90" s="143">
        <v>295</v>
      </c>
      <c r="B90" s="139" t="s">
        <v>89</v>
      </c>
      <c r="C90" s="135">
        <v>200</v>
      </c>
      <c r="D90" s="135">
        <v>200</v>
      </c>
      <c r="E90" s="168">
        <v>0.2</v>
      </c>
      <c r="F90" s="169">
        <v>0.2</v>
      </c>
      <c r="G90" s="219">
        <v>0</v>
      </c>
      <c r="H90" s="132">
        <v>0</v>
      </c>
      <c r="I90" s="132">
        <v>19.8</v>
      </c>
      <c r="J90" s="132">
        <v>19.8</v>
      </c>
      <c r="K90" s="132">
        <v>77</v>
      </c>
      <c r="L90" s="132">
        <v>77</v>
      </c>
      <c r="M90" s="132">
        <v>7.75</v>
      </c>
      <c r="N90" s="132">
        <v>7.75</v>
      </c>
      <c r="O90" s="98"/>
      <c r="P90" s="98"/>
      <c r="Q90" s="25">
        <v>7.99</v>
      </c>
      <c r="R90" s="12"/>
    </row>
    <row r="91" spans="1:18" s="4" customFormat="1" ht="33.75" customHeight="1" x14ac:dyDescent="0.3">
      <c r="A91" s="258" t="s">
        <v>8</v>
      </c>
      <c r="B91" s="259"/>
      <c r="C91" s="164">
        <f t="shared" ref="C91:N91" si="19">SUM(C84:C90)</f>
        <v>885</v>
      </c>
      <c r="D91" s="164">
        <f t="shared" si="19"/>
        <v>885</v>
      </c>
      <c r="E91" s="132">
        <f t="shared" si="19"/>
        <v>25.9</v>
      </c>
      <c r="F91" s="132">
        <f t="shared" si="19"/>
        <v>25.9</v>
      </c>
      <c r="G91" s="132">
        <f t="shared" si="19"/>
        <v>19.41</v>
      </c>
      <c r="H91" s="132">
        <f t="shared" si="19"/>
        <v>19.41</v>
      </c>
      <c r="I91" s="132">
        <f t="shared" si="19"/>
        <v>98.86</v>
      </c>
      <c r="J91" s="132">
        <f t="shared" si="19"/>
        <v>98.86</v>
      </c>
      <c r="K91" s="132">
        <f t="shared" si="19"/>
        <v>681.13000000000011</v>
      </c>
      <c r="L91" s="132">
        <f t="shared" si="19"/>
        <v>681.13000000000011</v>
      </c>
      <c r="M91" s="132">
        <f t="shared" si="19"/>
        <v>111.89</v>
      </c>
      <c r="N91" s="132">
        <f t="shared" si="19"/>
        <v>111.89</v>
      </c>
      <c r="O91" s="119"/>
      <c r="P91" s="13"/>
      <c r="Q91" s="34">
        <f>Q84+Q85+Q86+Q87+Q88+Q89+Q90</f>
        <v>67.91</v>
      </c>
      <c r="R91" s="10"/>
    </row>
    <row r="92" spans="1:18" s="5" customFormat="1" ht="31.5" customHeight="1" x14ac:dyDescent="0.3">
      <c r="A92" s="260" t="s">
        <v>14</v>
      </c>
      <c r="B92" s="260"/>
      <c r="C92" s="233">
        <f t="shared" ref="C92:N92" si="20">C82+C91</f>
        <v>1425</v>
      </c>
      <c r="D92" s="233">
        <f t="shared" si="20"/>
        <v>1425</v>
      </c>
      <c r="E92" s="126">
        <f t="shared" si="20"/>
        <v>64.84</v>
      </c>
      <c r="F92" s="126">
        <f t="shared" si="20"/>
        <v>64.84</v>
      </c>
      <c r="G92" s="126">
        <f t="shared" si="20"/>
        <v>31.5</v>
      </c>
      <c r="H92" s="126">
        <f t="shared" si="20"/>
        <v>31.55</v>
      </c>
      <c r="I92" s="126">
        <f t="shared" si="20"/>
        <v>155.4</v>
      </c>
      <c r="J92" s="126">
        <f t="shared" si="20"/>
        <v>155.4</v>
      </c>
      <c r="K92" s="126">
        <f t="shared" si="20"/>
        <v>1170.18</v>
      </c>
      <c r="L92" s="126">
        <f t="shared" si="20"/>
        <v>1170.18</v>
      </c>
      <c r="M92" s="126">
        <f t="shared" si="20"/>
        <v>162.41999999999999</v>
      </c>
      <c r="N92" s="126">
        <f t="shared" si="20"/>
        <v>162.41999999999999</v>
      </c>
      <c r="O92" s="28"/>
      <c r="P92" s="28"/>
      <c r="Q92" s="40" t="e">
        <f>#REF!+Q82+Q91</f>
        <v>#REF!</v>
      </c>
      <c r="R92" s="15"/>
    </row>
    <row r="93" spans="1:18" ht="11.1" customHeight="1" x14ac:dyDescent="0.2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6"/>
      <c r="P93" s="6"/>
      <c r="Q93" s="6"/>
      <c r="R93" s="6"/>
    </row>
    <row r="94" spans="1:18" ht="11.1" customHeight="1" x14ac:dyDescent="0.25">
      <c r="A94" s="261" t="s">
        <v>90</v>
      </c>
      <c r="B94" s="26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6"/>
      <c r="P94" s="6"/>
      <c r="Q94" s="6"/>
      <c r="R94" s="6"/>
    </row>
    <row r="95" spans="1:18" ht="9.75" customHeight="1" x14ac:dyDescent="0.25">
      <c r="A95" s="261"/>
      <c r="B95" s="261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6"/>
      <c r="P95" s="6"/>
      <c r="Q95" s="6"/>
      <c r="R95" s="6"/>
    </row>
    <row r="96" spans="1:18" ht="10.5" hidden="1" customHeight="1" x14ac:dyDescent="0.25">
      <c r="A96" s="262"/>
      <c r="B96" s="26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6"/>
      <c r="P96" s="6"/>
      <c r="Q96" s="6"/>
      <c r="R96" s="6"/>
    </row>
    <row r="97" spans="1:18" s="2" customFormat="1" ht="34.5" customHeight="1" x14ac:dyDescent="0.2">
      <c r="A97" s="265" t="s">
        <v>18</v>
      </c>
      <c r="B97" s="263" t="s">
        <v>19</v>
      </c>
      <c r="C97" s="255" t="s">
        <v>58</v>
      </c>
      <c r="D97" s="256"/>
      <c r="E97" s="267" t="s">
        <v>53</v>
      </c>
      <c r="F97" s="268"/>
      <c r="G97" s="255" t="s">
        <v>54</v>
      </c>
      <c r="H97" s="256"/>
      <c r="I97" s="267" t="s">
        <v>55</v>
      </c>
      <c r="J97" s="268"/>
      <c r="K97" s="267" t="s">
        <v>56</v>
      </c>
      <c r="L97" s="268"/>
      <c r="M97" s="267" t="s">
        <v>57</v>
      </c>
      <c r="N97" s="268"/>
      <c r="O97" s="280" t="s">
        <v>57</v>
      </c>
      <c r="P97" s="281"/>
      <c r="Q97" s="75"/>
      <c r="R97" s="272" t="s">
        <v>20</v>
      </c>
    </row>
    <row r="98" spans="1:18" s="3" customFormat="1" ht="48.75" customHeight="1" x14ac:dyDescent="0.2">
      <c r="A98" s="266"/>
      <c r="B98" s="264"/>
      <c r="C98" s="201" t="s">
        <v>52</v>
      </c>
      <c r="D98" s="201" t="s">
        <v>51</v>
      </c>
      <c r="E98" s="201" t="s">
        <v>52</v>
      </c>
      <c r="F98" s="201" t="s">
        <v>51</v>
      </c>
      <c r="G98" s="201" t="s">
        <v>52</v>
      </c>
      <c r="H98" s="201" t="s">
        <v>51</v>
      </c>
      <c r="I98" s="201" t="s">
        <v>52</v>
      </c>
      <c r="J98" s="201" t="s">
        <v>51</v>
      </c>
      <c r="K98" s="201" t="s">
        <v>52</v>
      </c>
      <c r="L98" s="201" t="s">
        <v>51</v>
      </c>
      <c r="M98" s="201" t="s">
        <v>52</v>
      </c>
      <c r="N98" s="201" t="s">
        <v>51</v>
      </c>
      <c r="O98" s="112" t="s">
        <v>52</v>
      </c>
      <c r="P98" s="112" t="s">
        <v>51</v>
      </c>
      <c r="Q98" s="76"/>
      <c r="R98" s="273"/>
    </row>
    <row r="99" spans="1:18" ht="21.75" customHeight="1" x14ac:dyDescent="0.35">
      <c r="A99" s="270" t="s">
        <v>0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4"/>
      <c r="P99" s="24"/>
      <c r="Q99" s="8"/>
      <c r="R99" s="23"/>
    </row>
    <row r="100" spans="1:18" ht="38.25" customHeight="1" x14ac:dyDescent="0.3">
      <c r="A100" s="197" t="s">
        <v>92</v>
      </c>
      <c r="B100" s="197" t="s">
        <v>93</v>
      </c>
      <c r="C100" s="214">
        <v>30</v>
      </c>
      <c r="D100" s="214">
        <v>30</v>
      </c>
      <c r="E100" s="141">
        <v>0.2</v>
      </c>
      <c r="F100" s="141">
        <v>0.2</v>
      </c>
      <c r="G100" s="141">
        <v>0</v>
      </c>
      <c r="H100" s="141">
        <v>0</v>
      </c>
      <c r="I100" s="141">
        <v>1.1200000000000001</v>
      </c>
      <c r="J100" s="141">
        <v>1.1200000000000001</v>
      </c>
      <c r="K100" s="141">
        <v>3.85</v>
      </c>
      <c r="L100" s="141">
        <v>3.85</v>
      </c>
      <c r="M100" s="141">
        <v>6.3</v>
      </c>
      <c r="N100" s="141">
        <v>6.3</v>
      </c>
      <c r="O100" s="103"/>
      <c r="P100" s="103"/>
      <c r="Q100" s="60">
        <v>5.5</v>
      </c>
      <c r="R100" s="12"/>
    </row>
    <row r="101" spans="1:18" ht="53.25" customHeight="1" x14ac:dyDescent="0.3">
      <c r="A101" s="143">
        <v>452</v>
      </c>
      <c r="B101" s="198" t="s">
        <v>105</v>
      </c>
      <c r="C101" s="187">
        <v>80</v>
      </c>
      <c r="D101" s="187">
        <v>80</v>
      </c>
      <c r="E101" s="137">
        <v>13</v>
      </c>
      <c r="F101" s="142">
        <v>13</v>
      </c>
      <c r="G101" s="190">
        <v>16.87</v>
      </c>
      <c r="H101" s="190">
        <v>16.87</v>
      </c>
      <c r="I101" s="190">
        <v>13.59</v>
      </c>
      <c r="J101" s="221">
        <v>13.59</v>
      </c>
      <c r="K101" s="221">
        <v>274.77</v>
      </c>
      <c r="L101" s="221">
        <v>274.77</v>
      </c>
      <c r="M101" s="221">
        <v>36.9</v>
      </c>
      <c r="N101" s="221">
        <v>36.9</v>
      </c>
      <c r="O101" s="113"/>
      <c r="P101" s="113"/>
      <c r="Q101" s="61">
        <v>19.27</v>
      </c>
      <c r="R101" s="12"/>
    </row>
    <row r="102" spans="1:18" s="35" customFormat="1" ht="29.25" customHeight="1" x14ac:dyDescent="0.3">
      <c r="A102" s="138" t="s">
        <v>94</v>
      </c>
      <c r="B102" s="133" t="s">
        <v>104</v>
      </c>
      <c r="C102" s="190">
        <v>200</v>
      </c>
      <c r="D102" s="190">
        <v>200</v>
      </c>
      <c r="E102" s="172">
        <v>21.9</v>
      </c>
      <c r="F102" s="172">
        <v>21.9</v>
      </c>
      <c r="G102" s="172">
        <v>22.9</v>
      </c>
      <c r="H102" s="222">
        <v>22.9</v>
      </c>
      <c r="I102" s="223">
        <v>13.3</v>
      </c>
      <c r="J102" s="224">
        <v>13.3</v>
      </c>
      <c r="K102" s="224">
        <v>347.1</v>
      </c>
      <c r="L102" s="224">
        <v>347.1</v>
      </c>
      <c r="M102" s="224">
        <v>21.7</v>
      </c>
      <c r="N102" s="224">
        <v>21.7</v>
      </c>
      <c r="O102" s="107"/>
      <c r="P102" s="107"/>
      <c r="Q102" s="62">
        <v>11.74</v>
      </c>
      <c r="R102" s="36"/>
    </row>
    <row r="103" spans="1:18" ht="33" customHeight="1" x14ac:dyDescent="0.3">
      <c r="A103" s="143" t="s">
        <v>24</v>
      </c>
      <c r="B103" s="143" t="s">
        <v>6</v>
      </c>
      <c r="C103" s="165">
        <v>30</v>
      </c>
      <c r="D103" s="165">
        <v>30</v>
      </c>
      <c r="E103" s="166">
        <v>2</v>
      </c>
      <c r="F103" s="166">
        <v>2</v>
      </c>
      <c r="G103" s="166">
        <v>0.4</v>
      </c>
      <c r="H103" s="132">
        <v>0.4</v>
      </c>
      <c r="I103" s="132">
        <v>11.9</v>
      </c>
      <c r="J103" s="132">
        <v>11.9</v>
      </c>
      <c r="K103" s="132">
        <v>58.7</v>
      </c>
      <c r="L103" s="132">
        <v>58.7</v>
      </c>
      <c r="M103" s="132">
        <v>2.58</v>
      </c>
      <c r="N103" s="132">
        <v>2.58</v>
      </c>
      <c r="O103" s="114"/>
      <c r="P103" s="114"/>
      <c r="Q103" s="50">
        <v>2.2799999999999998</v>
      </c>
      <c r="R103" s="12"/>
    </row>
    <row r="104" spans="1:18" s="35" customFormat="1" ht="30" customHeight="1" x14ac:dyDescent="0.3">
      <c r="A104" s="138" t="s">
        <v>36</v>
      </c>
      <c r="B104" s="139" t="s">
        <v>11</v>
      </c>
      <c r="C104" s="165">
        <v>200</v>
      </c>
      <c r="D104" s="165">
        <v>200</v>
      </c>
      <c r="E104" s="166">
        <v>1.6</v>
      </c>
      <c r="F104" s="166">
        <v>1.6</v>
      </c>
      <c r="G104" s="132">
        <v>1.5</v>
      </c>
      <c r="H104" s="179">
        <v>1.5</v>
      </c>
      <c r="I104" s="137">
        <v>8.6</v>
      </c>
      <c r="J104" s="137">
        <v>8.6</v>
      </c>
      <c r="K104" s="137">
        <v>53.5</v>
      </c>
      <c r="L104" s="137">
        <v>53.5</v>
      </c>
      <c r="M104" s="137">
        <v>9.86</v>
      </c>
      <c r="N104" s="137">
        <v>9.86</v>
      </c>
      <c r="O104" s="101"/>
      <c r="P104" s="101"/>
      <c r="Q104" s="37">
        <v>3.44</v>
      </c>
    </row>
    <row r="105" spans="1:18" s="35" customFormat="1" ht="30" customHeight="1" x14ac:dyDescent="0.3">
      <c r="A105" s="173"/>
      <c r="B105" s="143"/>
      <c r="C105" s="165"/>
      <c r="D105" s="165"/>
      <c r="E105" s="166"/>
      <c r="F105" s="166"/>
      <c r="G105" s="132"/>
      <c r="H105" s="179"/>
      <c r="I105" s="137"/>
      <c r="J105" s="137"/>
      <c r="K105" s="137"/>
      <c r="L105" s="137"/>
      <c r="M105" s="137"/>
      <c r="N105" s="137"/>
      <c r="O105" s="101"/>
      <c r="P105" s="101"/>
      <c r="Q105" s="37">
        <v>3.44</v>
      </c>
    </row>
    <row r="106" spans="1:18" s="4" customFormat="1" ht="29.25" customHeight="1" x14ac:dyDescent="0.3">
      <c r="A106" s="248" t="s">
        <v>2</v>
      </c>
      <c r="B106" s="257"/>
      <c r="C106" s="234">
        <f t="shared" ref="C106:N106" si="21">SUM(C100:C105)</f>
        <v>540</v>
      </c>
      <c r="D106" s="234">
        <f t="shared" si="21"/>
        <v>540</v>
      </c>
      <c r="E106" s="162">
        <f t="shared" si="21"/>
        <v>38.699999999999996</v>
      </c>
      <c r="F106" s="162">
        <f t="shared" si="21"/>
        <v>38.699999999999996</v>
      </c>
      <c r="G106" s="162">
        <f t="shared" si="21"/>
        <v>41.669999999999995</v>
      </c>
      <c r="H106" s="162">
        <f t="shared" si="21"/>
        <v>41.669999999999995</v>
      </c>
      <c r="I106" s="162">
        <f t="shared" si="21"/>
        <v>48.510000000000005</v>
      </c>
      <c r="J106" s="162">
        <f t="shared" si="21"/>
        <v>48.510000000000005</v>
      </c>
      <c r="K106" s="162">
        <f t="shared" ref="K106:L106" si="22">SUM(K100:K105)</f>
        <v>737.92000000000007</v>
      </c>
      <c r="L106" s="162">
        <f t="shared" si="22"/>
        <v>737.92000000000007</v>
      </c>
      <c r="M106" s="162">
        <f t="shared" si="21"/>
        <v>77.339999999999989</v>
      </c>
      <c r="N106" s="162">
        <f t="shared" si="21"/>
        <v>77.339999999999989</v>
      </c>
      <c r="O106" s="115"/>
      <c r="P106" s="115"/>
      <c r="Q106" s="34">
        <f>Q100+Q101+Q102+Q103+Q105</f>
        <v>42.23</v>
      </c>
      <c r="R106" s="10"/>
    </row>
    <row r="107" spans="1:18" ht="33.75" customHeight="1" x14ac:dyDescent="0.35">
      <c r="A107" s="252" t="s">
        <v>3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8"/>
      <c r="P107" s="8"/>
      <c r="Q107" s="8"/>
      <c r="R107" s="9"/>
    </row>
    <row r="108" spans="1:18" ht="29.25" customHeight="1" x14ac:dyDescent="0.3">
      <c r="A108" s="143" t="s">
        <v>46</v>
      </c>
      <c r="B108" s="143" t="s">
        <v>45</v>
      </c>
      <c r="C108" s="175">
        <v>60</v>
      </c>
      <c r="D108" s="175">
        <v>100</v>
      </c>
      <c r="E108" s="200">
        <v>0.78</v>
      </c>
      <c r="F108" s="225">
        <v>1.3</v>
      </c>
      <c r="G108" s="166">
        <v>2.7</v>
      </c>
      <c r="H108" s="166">
        <v>4.5</v>
      </c>
      <c r="I108" s="166">
        <v>7.26</v>
      </c>
      <c r="J108" s="166">
        <v>12.1</v>
      </c>
      <c r="K108" s="166">
        <v>45.66</v>
      </c>
      <c r="L108" s="166">
        <v>76.099999999999994</v>
      </c>
      <c r="M108" s="166">
        <v>10.98</v>
      </c>
      <c r="N108" s="166">
        <v>18.3</v>
      </c>
      <c r="O108" s="32"/>
      <c r="P108" s="32"/>
      <c r="Q108" s="11">
        <v>4.8899999999999997</v>
      </c>
      <c r="R108" s="12"/>
    </row>
    <row r="109" spans="1:18" ht="33" customHeight="1" x14ac:dyDescent="0.3">
      <c r="A109" s="143" t="s">
        <v>95</v>
      </c>
      <c r="B109" s="139" t="s">
        <v>96</v>
      </c>
      <c r="C109" s="226">
        <v>250</v>
      </c>
      <c r="D109" s="226">
        <v>250</v>
      </c>
      <c r="E109" s="227">
        <v>6.7</v>
      </c>
      <c r="F109" s="227">
        <v>6.7</v>
      </c>
      <c r="G109" s="166">
        <v>4.5999999999999996</v>
      </c>
      <c r="H109" s="166">
        <v>4.5999999999999996</v>
      </c>
      <c r="I109" s="166">
        <v>16.3</v>
      </c>
      <c r="J109" s="166">
        <v>16.3</v>
      </c>
      <c r="K109" s="166">
        <v>133.1</v>
      </c>
      <c r="L109" s="166">
        <v>133.1</v>
      </c>
      <c r="M109" s="166">
        <v>10.86</v>
      </c>
      <c r="N109" s="166">
        <v>10.86</v>
      </c>
      <c r="O109" s="32"/>
      <c r="P109" s="32"/>
      <c r="Q109" s="32">
        <v>24.95</v>
      </c>
      <c r="R109" s="12"/>
    </row>
    <row r="110" spans="1:18" ht="27.75" customHeight="1" x14ac:dyDescent="0.3">
      <c r="A110" s="143" t="s">
        <v>97</v>
      </c>
      <c r="B110" s="143" t="s">
        <v>98</v>
      </c>
      <c r="C110" s="187">
        <v>130</v>
      </c>
      <c r="D110" s="187">
        <v>130</v>
      </c>
      <c r="E110" s="200">
        <v>11.31</v>
      </c>
      <c r="F110" s="225">
        <v>11.31</v>
      </c>
      <c r="G110" s="166">
        <v>20.2</v>
      </c>
      <c r="H110" s="166">
        <v>20.2</v>
      </c>
      <c r="I110" s="166">
        <v>4.7</v>
      </c>
      <c r="J110" s="166">
        <v>4.7</v>
      </c>
      <c r="K110" s="166">
        <v>245.8</v>
      </c>
      <c r="L110" s="166">
        <v>245.8</v>
      </c>
      <c r="M110" s="166">
        <v>37.340000000000003</v>
      </c>
      <c r="N110" s="166">
        <v>37.340000000000003</v>
      </c>
      <c r="O110" s="32"/>
      <c r="P110" s="32"/>
      <c r="Q110" s="32">
        <v>33.17</v>
      </c>
      <c r="R110" s="12"/>
    </row>
    <row r="111" spans="1:18" ht="28.5" customHeight="1" x14ac:dyDescent="0.3">
      <c r="A111" s="133" t="s">
        <v>28</v>
      </c>
      <c r="B111" s="133" t="s">
        <v>29</v>
      </c>
      <c r="C111" s="175">
        <v>180</v>
      </c>
      <c r="D111" s="175">
        <v>180</v>
      </c>
      <c r="E111" s="200">
        <v>3.6</v>
      </c>
      <c r="F111" s="225">
        <v>3.6</v>
      </c>
      <c r="G111" s="166">
        <v>5.4</v>
      </c>
      <c r="H111" s="166">
        <v>5.4</v>
      </c>
      <c r="I111" s="166">
        <v>36.4</v>
      </c>
      <c r="J111" s="166">
        <v>36.4</v>
      </c>
      <c r="K111" s="166">
        <v>208.7</v>
      </c>
      <c r="L111" s="166">
        <v>208.7</v>
      </c>
      <c r="M111" s="166">
        <v>15.18</v>
      </c>
      <c r="N111" s="166">
        <v>15.18</v>
      </c>
      <c r="O111" s="32"/>
      <c r="P111" s="32"/>
      <c r="Q111" s="32">
        <v>11.43</v>
      </c>
      <c r="R111" s="12"/>
    </row>
    <row r="112" spans="1:18" ht="33" customHeight="1" x14ac:dyDescent="0.3">
      <c r="A112" s="143" t="s">
        <v>24</v>
      </c>
      <c r="B112" s="143" t="s">
        <v>7</v>
      </c>
      <c r="C112" s="135">
        <v>35</v>
      </c>
      <c r="D112" s="135">
        <v>35</v>
      </c>
      <c r="E112" s="168">
        <v>1.64</v>
      </c>
      <c r="F112" s="169">
        <v>1.64</v>
      </c>
      <c r="G112" s="167">
        <v>0.26</v>
      </c>
      <c r="H112" s="167">
        <v>0.26</v>
      </c>
      <c r="I112" s="167">
        <v>13.72</v>
      </c>
      <c r="J112" s="167">
        <v>13.72</v>
      </c>
      <c r="K112" s="167">
        <v>65.08</v>
      </c>
      <c r="L112" s="167">
        <v>65.08</v>
      </c>
      <c r="M112" s="167">
        <v>2.94</v>
      </c>
      <c r="N112" s="167">
        <v>2.94</v>
      </c>
      <c r="O112" s="29"/>
      <c r="P112" s="29"/>
      <c r="Q112" s="65">
        <v>2.2799999999999998</v>
      </c>
      <c r="R112" s="12"/>
    </row>
    <row r="113" spans="1:18" ht="33" customHeight="1" x14ac:dyDescent="0.3">
      <c r="A113" s="143" t="s">
        <v>24</v>
      </c>
      <c r="B113" s="143" t="s">
        <v>6</v>
      </c>
      <c r="C113" s="165">
        <v>30</v>
      </c>
      <c r="D113" s="165">
        <v>30</v>
      </c>
      <c r="E113" s="166">
        <v>2</v>
      </c>
      <c r="F113" s="166">
        <v>2</v>
      </c>
      <c r="G113" s="166">
        <v>0.4</v>
      </c>
      <c r="H113" s="132">
        <v>0.4</v>
      </c>
      <c r="I113" s="132">
        <v>11.9</v>
      </c>
      <c r="J113" s="132">
        <v>11.9</v>
      </c>
      <c r="K113" s="132">
        <v>58.7</v>
      </c>
      <c r="L113" s="132">
        <v>58.7</v>
      </c>
      <c r="M113" s="132">
        <v>2.58</v>
      </c>
      <c r="N113" s="132">
        <v>2.58</v>
      </c>
      <c r="O113" s="66"/>
      <c r="P113" s="66"/>
      <c r="Q113" s="41">
        <v>2.19</v>
      </c>
      <c r="R113" s="63"/>
    </row>
    <row r="114" spans="1:18" ht="33" customHeight="1" x14ac:dyDescent="0.3">
      <c r="A114" s="189">
        <v>293</v>
      </c>
      <c r="B114" s="139" t="s">
        <v>106</v>
      </c>
      <c r="C114" s="135">
        <v>200</v>
      </c>
      <c r="D114" s="135">
        <v>200</v>
      </c>
      <c r="E114" s="137">
        <v>1</v>
      </c>
      <c r="F114" s="142">
        <v>1</v>
      </c>
      <c r="G114" s="131">
        <v>0</v>
      </c>
      <c r="H114" s="132">
        <v>0</v>
      </c>
      <c r="I114" s="132">
        <v>18.2</v>
      </c>
      <c r="J114" s="132">
        <v>18.2</v>
      </c>
      <c r="K114" s="132">
        <v>76</v>
      </c>
      <c r="L114" s="132">
        <v>76</v>
      </c>
      <c r="M114" s="132">
        <v>16</v>
      </c>
      <c r="N114" s="132">
        <v>16</v>
      </c>
      <c r="O114" s="33"/>
      <c r="P114" s="33"/>
      <c r="Q114" s="67">
        <v>7.49</v>
      </c>
      <c r="R114" s="12"/>
    </row>
    <row r="115" spans="1:18" ht="33" customHeight="1" x14ac:dyDescent="0.3">
      <c r="A115" s="183" t="s">
        <v>107</v>
      </c>
      <c r="B115" s="220" t="s">
        <v>108</v>
      </c>
      <c r="C115" s="135">
        <v>200</v>
      </c>
      <c r="D115" s="135">
        <v>200</v>
      </c>
      <c r="E115" s="137">
        <v>0.7</v>
      </c>
      <c r="F115" s="142">
        <v>0.7</v>
      </c>
      <c r="G115" s="131">
        <v>0.7</v>
      </c>
      <c r="H115" s="132">
        <v>0.7</v>
      </c>
      <c r="I115" s="132">
        <v>17.25</v>
      </c>
      <c r="J115" s="132">
        <v>17.25</v>
      </c>
      <c r="K115" s="132">
        <v>79.2</v>
      </c>
      <c r="L115" s="132">
        <v>79.2</v>
      </c>
      <c r="M115" s="132">
        <v>26.67</v>
      </c>
      <c r="N115" s="132">
        <v>26.67</v>
      </c>
      <c r="O115" s="33"/>
      <c r="P115" s="33"/>
      <c r="Q115" s="67">
        <v>7.49</v>
      </c>
      <c r="R115" s="12"/>
    </row>
    <row r="116" spans="1:18" s="4" customFormat="1" ht="24.75" customHeight="1" x14ac:dyDescent="0.3">
      <c r="A116" s="250" t="s">
        <v>8</v>
      </c>
      <c r="B116" s="251"/>
      <c r="C116" s="236">
        <f t="shared" ref="C116:N116" si="23">SUM(C108:C115)</f>
        <v>1085</v>
      </c>
      <c r="D116" s="236">
        <f t="shared" si="23"/>
        <v>1125</v>
      </c>
      <c r="E116" s="202">
        <f t="shared" si="23"/>
        <v>27.73</v>
      </c>
      <c r="F116" s="202">
        <f t="shared" si="23"/>
        <v>28.250000000000004</v>
      </c>
      <c r="G116" s="202">
        <f t="shared" si="23"/>
        <v>34.26</v>
      </c>
      <c r="H116" s="202">
        <f t="shared" si="23"/>
        <v>36.059999999999995</v>
      </c>
      <c r="I116" s="202">
        <f t="shared" si="23"/>
        <v>125.73</v>
      </c>
      <c r="J116" s="202">
        <f t="shared" si="23"/>
        <v>130.57</v>
      </c>
      <c r="K116" s="202">
        <f t="shared" ref="K116:L116" si="24">SUM(K108:K115)</f>
        <v>912.24000000000012</v>
      </c>
      <c r="L116" s="202">
        <f t="shared" si="24"/>
        <v>942.68000000000018</v>
      </c>
      <c r="M116" s="202">
        <f t="shared" si="23"/>
        <v>122.55000000000001</v>
      </c>
      <c r="N116" s="202">
        <f t="shared" si="23"/>
        <v>129.87</v>
      </c>
      <c r="O116" s="52"/>
      <c r="P116" s="52"/>
      <c r="Q116" s="64">
        <f>Q108+Q109+Q110+Q111+Q112+Q113+Q115</f>
        <v>86.399999999999991</v>
      </c>
      <c r="R116" s="53"/>
    </row>
    <row r="117" spans="1:18" s="5" customFormat="1" ht="30" customHeight="1" x14ac:dyDescent="0.3">
      <c r="A117" s="248" t="s">
        <v>17</v>
      </c>
      <c r="B117" s="249"/>
      <c r="C117" s="237">
        <f t="shared" ref="C117:N117" si="25">C106+C116</f>
        <v>1625</v>
      </c>
      <c r="D117" s="237">
        <f t="shared" si="25"/>
        <v>1665</v>
      </c>
      <c r="E117" s="203">
        <f t="shared" si="25"/>
        <v>66.429999999999993</v>
      </c>
      <c r="F117" s="203">
        <f t="shared" si="25"/>
        <v>66.95</v>
      </c>
      <c r="G117" s="203">
        <f t="shared" si="25"/>
        <v>75.929999999999993</v>
      </c>
      <c r="H117" s="203">
        <f t="shared" si="25"/>
        <v>77.72999999999999</v>
      </c>
      <c r="I117" s="203">
        <f t="shared" si="25"/>
        <v>174.24</v>
      </c>
      <c r="J117" s="203">
        <f t="shared" si="25"/>
        <v>179.07999999999998</v>
      </c>
      <c r="K117" s="203">
        <f t="shared" ref="K117:L117" si="26">K106+K116</f>
        <v>1650.1600000000003</v>
      </c>
      <c r="L117" s="203">
        <f t="shared" si="26"/>
        <v>1680.6000000000004</v>
      </c>
      <c r="M117" s="203">
        <f t="shared" si="25"/>
        <v>199.89</v>
      </c>
      <c r="N117" s="203">
        <f t="shared" si="25"/>
        <v>207.20999999999998</v>
      </c>
      <c r="O117" s="43"/>
      <c r="P117" s="43"/>
      <c r="Q117" s="42" t="e">
        <f>Q106+#REF!+Q116</f>
        <v>#REF!</v>
      </c>
      <c r="R117" s="44"/>
    </row>
    <row r="118" spans="1:18" ht="11.4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20" spans="1:18" ht="11.45" customHeight="1" x14ac:dyDescent="0.2">
      <c r="B120" s="242" t="s">
        <v>109</v>
      </c>
      <c r="C120" s="245">
        <f t="shared" ref="C120:N120" si="27">C26+C48+C69+C92+C117</f>
        <v>7365</v>
      </c>
      <c r="D120" s="245">
        <f t="shared" si="27"/>
        <v>7485</v>
      </c>
      <c r="E120" s="245">
        <f t="shared" si="27"/>
        <v>289.2</v>
      </c>
      <c r="F120" s="245">
        <f t="shared" si="27"/>
        <v>290.32</v>
      </c>
      <c r="G120" s="245">
        <f t="shared" si="27"/>
        <v>257.08</v>
      </c>
      <c r="H120" s="245">
        <f t="shared" si="27"/>
        <v>263.42999999999995</v>
      </c>
      <c r="I120" s="245">
        <f t="shared" si="27"/>
        <v>858.14</v>
      </c>
      <c r="J120" s="245">
        <f t="shared" si="27"/>
        <v>866.33500000000004</v>
      </c>
      <c r="K120" s="245">
        <f t="shared" si="27"/>
        <v>6840.01</v>
      </c>
      <c r="L120" s="245">
        <f t="shared" si="27"/>
        <v>6926.4000000000005</v>
      </c>
      <c r="M120" s="245">
        <f t="shared" si="27"/>
        <v>823.69999999999993</v>
      </c>
      <c r="N120" s="245">
        <f t="shared" si="27"/>
        <v>842.03</v>
      </c>
      <c r="Q120" s="69" t="e">
        <f>Q15+#REF!+#REF!+Q59+#REF!+#REF!+Q106+#REF!</f>
        <v>#REF!</v>
      </c>
      <c r="R120" s="1" t="e">
        <f>Q120/5</f>
        <v>#REF!</v>
      </c>
    </row>
    <row r="121" spans="1:18" ht="11.45" customHeight="1" x14ac:dyDescent="0.2">
      <c r="B121" s="243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Q121" s="69" t="e">
        <f>Q116+Q91+Q68+Q47+Q25+Q82+Q38</f>
        <v>#REF!</v>
      </c>
      <c r="R121" s="1" t="e">
        <f>Q121/5</f>
        <v>#REF!</v>
      </c>
    </row>
    <row r="122" spans="1:18" ht="27.75" customHeight="1" x14ac:dyDescent="0.2">
      <c r="B122" s="244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</row>
    <row r="123" spans="1:18" ht="57" customHeight="1" x14ac:dyDescent="0.4">
      <c r="B123" s="240" t="s">
        <v>110</v>
      </c>
      <c r="C123" s="241">
        <v>1473</v>
      </c>
      <c r="D123" s="241">
        <v>1497</v>
      </c>
      <c r="E123" s="241">
        <v>57.8</v>
      </c>
      <c r="F123" s="241">
        <v>58</v>
      </c>
      <c r="G123" s="241">
        <v>51.4</v>
      </c>
      <c r="H123" s="241">
        <v>52.6</v>
      </c>
      <c r="I123" s="241">
        <v>171.6</v>
      </c>
      <c r="J123" s="241">
        <v>173.2</v>
      </c>
      <c r="K123" s="241">
        <v>1368</v>
      </c>
      <c r="L123" s="241">
        <v>1385</v>
      </c>
      <c r="M123" s="241">
        <v>164</v>
      </c>
      <c r="N123" s="241">
        <v>168.4</v>
      </c>
      <c r="Q123" s="69" t="e">
        <f>Q120+Q121</f>
        <v>#REF!</v>
      </c>
      <c r="R123" s="1" t="e">
        <f>Q123/5</f>
        <v>#REF!</v>
      </c>
    </row>
  </sheetData>
  <mergeCells count="96">
    <mergeCell ref="A1:E1"/>
    <mergeCell ref="D3:J3"/>
    <mergeCell ref="A7:B7"/>
    <mergeCell ref="B8:B9"/>
    <mergeCell ref="A8:A9"/>
    <mergeCell ref="C8:D8"/>
    <mergeCell ref="E8:F8"/>
    <mergeCell ref="A6:B6"/>
    <mergeCell ref="A5:B5"/>
    <mergeCell ref="Q8:Q9"/>
    <mergeCell ref="R8:R9"/>
    <mergeCell ref="O8:P8"/>
    <mergeCell ref="A28:B29"/>
    <mergeCell ref="A16:B16"/>
    <mergeCell ref="G8:H8"/>
    <mergeCell ref="I8:J8"/>
    <mergeCell ref="M8:N8"/>
    <mergeCell ref="A10:N10"/>
    <mergeCell ref="K8:L8"/>
    <mergeCell ref="O30:P30"/>
    <mergeCell ref="R30:R31"/>
    <mergeCell ref="A25:B25"/>
    <mergeCell ref="A26:B26"/>
    <mergeCell ref="A17:N17"/>
    <mergeCell ref="C30:D30"/>
    <mergeCell ref="E30:F30"/>
    <mergeCell ref="G30:H30"/>
    <mergeCell ref="I30:J30"/>
    <mergeCell ref="A32:N32"/>
    <mergeCell ref="M30:N30"/>
    <mergeCell ref="A50:B50"/>
    <mergeCell ref="A38:B38"/>
    <mergeCell ref="A47:B47"/>
    <mergeCell ref="A48:B48"/>
    <mergeCell ref="A39:N39"/>
    <mergeCell ref="K30:L30"/>
    <mergeCell ref="A59:B59"/>
    <mergeCell ref="A60:B60"/>
    <mergeCell ref="A68:B68"/>
    <mergeCell ref="R51:R52"/>
    <mergeCell ref="B51:B52"/>
    <mergeCell ref="A51:A52"/>
    <mergeCell ref="C51:D51"/>
    <mergeCell ref="E51:F51"/>
    <mergeCell ref="G51:H51"/>
    <mergeCell ref="I51:J51"/>
    <mergeCell ref="M51:N51"/>
    <mergeCell ref="O51:P51"/>
    <mergeCell ref="A53:N53"/>
    <mergeCell ref="K51:L51"/>
    <mergeCell ref="A69:B69"/>
    <mergeCell ref="A71:B73"/>
    <mergeCell ref="B74:B75"/>
    <mergeCell ref="A74:A75"/>
    <mergeCell ref="C74:D74"/>
    <mergeCell ref="A76:N76"/>
    <mergeCell ref="A83:N83"/>
    <mergeCell ref="A99:N99"/>
    <mergeCell ref="R74:R75"/>
    <mergeCell ref="R97:R98"/>
    <mergeCell ref="E74:F74"/>
    <mergeCell ref="G74:H74"/>
    <mergeCell ref="I74:J74"/>
    <mergeCell ref="M74:N74"/>
    <mergeCell ref="O74:P74"/>
    <mergeCell ref="E97:F97"/>
    <mergeCell ref="G97:H97"/>
    <mergeCell ref="I97:J97"/>
    <mergeCell ref="M97:N97"/>
    <mergeCell ref="O97:P97"/>
    <mergeCell ref="K74:L74"/>
    <mergeCell ref="A107:N107"/>
    <mergeCell ref="A82:B82"/>
    <mergeCell ref="C97:D97"/>
    <mergeCell ref="A106:B106"/>
    <mergeCell ref="A91:B91"/>
    <mergeCell ref="A92:B92"/>
    <mergeCell ref="A94:B96"/>
    <mergeCell ref="B97:B98"/>
    <mergeCell ref="A97:A98"/>
    <mergeCell ref="K97:L97"/>
    <mergeCell ref="L120:L122"/>
    <mergeCell ref="M120:M122"/>
    <mergeCell ref="N120:N122"/>
    <mergeCell ref="A117:B117"/>
    <mergeCell ref="A116:B116"/>
    <mergeCell ref="G120:G122"/>
    <mergeCell ref="H120:H122"/>
    <mergeCell ref="I120:I122"/>
    <mergeCell ref="J120:J122"/>
    <mergeCell ref="K120:K122"/>
    <mergeCell ref="B120:B122"/>
    <mergeCell ref="C120:C122"/>
    <mergeCell ref="D120:D122"/>
    <mergeCell ref="E120:E122"/>
    <mergeCell ref="F120:F1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2022-10-02T18:51:26Z</cp:lastPrinted>
  <dcterms:created xsi:type="dcterms:W3CDTF">2022-02-07T13:26:31Z</dcterms:created>
  <dcterms:modified xsi:type="dcterms:W3CDTF">2022-10-24T20:07:12Z</dcterms:modified>
</cp:coreProperties>
</file>