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tabRatio="0"/>
  </bookViews>
  <sheets>
    <sheet name="TDSheet" sheetId="1" r:id="rId1"/>
  </sheets>
  <definedNames>
    <definedName name="_xlnm.Print_Area" localSheetId="0">TDSheet!$A$1:$R$131</definedName>
  </definedNames>
  <calcPr calcId="124519"/>
</workbook>
</file>

<file path=xl/calcChain.xml><?xml version="1.0" encoding="utf-8"?>
<calcChain xmlns="http://schemas.openxmlformats.org/spreadsheetml/2006/main">
  <c r="N71" i="1"/>
  <c r="M71"/>
  <c r="M85" l="1"/>
  <c r="N49"/>
  <c r="N26"/>
  <c r="M17" l="1"/>
  <c r="L119"/>
  <c r="K119"/>
  <c r="L109"/>
  <c r="L120" s="1"/>
  <c r="K109"/>
  <c r="K120" s="1"/>
  <c r="L94"/>
  <c r="K94"/>
  <c r="L85"/>
  <c r="L95" s="1"/>
  <c r="K85"/>
  <c r="K95" s="1"/>
  <c r="L71"/>
  <c r="K71"/>
  <c r="L61"/>
  <c r="K61"/>
  <c r="L49"/>
  <c r="K49"/>
  <c r="L39"/>
  <c r="K39"/>
  <c r="K50" s="1"/>
  <c r="L26"/>
  <c r="K26"/>
  <c r="L17"/>
  <c r="L27" s="1"/>
  <c r="K17"/>
  <c r="K27" s="1"/>
  <c r="C119"/>
  <c r="D119"/>
  <c r="C109"/>
  <c r="C120" s="1"/>
  <c r="D109"/>
  <c r="D120" s="1"/>
  <c r="C94"/>
  <c r="D94"/>
  <c r="C85"/>
  <c r="C95" s="1"/>
  <c r="D85"/>
  <c r="D95" s="1"/>
  <c r="C71"/>
  <c r="D71"/>
  <c r="C61"/>
  <c r="D61"/>
  <c r="D72" s="1"/>
  <c r="C49"/>
  <c r="D49"/>
  <c r="C39"/>
  <c r="D39"/>
  <c r="D50" s="1"/>
  <c r="D123" s="1"/>
  <c r="C26"/>
  <c r="D26"/>
  <c r="C17"/>
  <c r="C27" s="1"/>
  <c r="D17"/>
  <c r="D27" s="1"/>
  <c r="E109"/>
  <c r="F109"/>
  <c r="G109"/>
  <c r="H109"/>
  <c r="I109"/>
  <c r="J109"/>
  <c r="M109"/>
  <c r="N109"/>
  <c r="E119"/>
  <c r="F119"/>
  <c r="G119"/>
  <c r="H119"/>
  <c r="I119"/>
  <c r="J119"/>
  <c r="M119"/>
  <c r="N119"/>
  <c r="E120"/>
  <c r="F120"/>
  <c r="G120"/>
  <c r="H120"/>
  <c r="I120"/>
  <c r="J120"/>
  <c r="M120"/>
  <c r="N120"/>
  <c r="Q119"/>
  <c r="Q109"/>
  <c r="K72" l="1"/>
  <c r="K123" s="1"/>
  <c r="C72"/>
  <c r="L72"/>
  <c r="C50"/>
  <c r="L50"/>
  <c r="L123" s="1"/>
  <c r="Q120"/>
  <c r="N94"/>
  <c r="M94"/>
  <c r="J94"/>
  <c r="I94"/>
  <c r="H94"/>
  <c r="G94"/>
  <c r="F94"/>
  <c r="E94"/>
  <c r="N85"/>
  <c r="N95" s="1"/>
  <c r="M95"/>
  <c r="J85"/>
  <c r="J95" s="1"/>
  <c r="I85"/>
  <c r="I95" s="1"/>
  <c r="H85"/>
  <c r="H95" s="1"/>
  <c r="G85"/>
  <c r="G95" s="1"/>
  <c r="F85"/>
  <c r="F95" s="1"/>
  <c r="E85"/>
  <c r="E95" s="1"/>
  <c r="C123" l="1"/>
  <c r="J71"/>
  <c r="I71"/>
  <c r="H71"/>
  <c r="G71"/>
  <c r="F71"/>
  <c r="E71"/>
  <c r="N61"/>
  <c r="N72" s="1"/>
  <c r="M61"/>
  <c r="M72" s="1"/>
  <c r="J61"/>
  <c r="J72" s="1"/>
  <c r="I61"/>
  <c r="I72" s="1"/>
  <c r="H61"/>
  <c r="H72" s="1"/>
  <c r="G61"/>
  <c r="F61"/>
  <c r="E61"/>
  <c r="E72" s="1"/>
  <c r="M49"/>
  <c r="J49"/>
  <c r="I49"/>
  <c r="H49"/>
  <c r="G49"/>
  <c r="F49"/>
  <c r="E49"/>
  <c r="N39"/>
  <c r="N50" s="1"/>
  <c r="N123" s="1"/>
  <c r="M39"/>
  <c r="J39"/>
  <c r="J50" s="1"/>
  <c r="I39"/>
  <c r="G39"/>
  <c r="G50" s="1"/>
  <c r="H39"/>
  <c r="F39"/>
  <c r="F50" s="1"/>
  <c r="E39"/>
  <c r="E50" s="1"/>
  <c r="E123" s="1"/>
  <c r="M26"/>
  <c r="M27" s="1"/>
  <c r="J26"/>
  <c r="I26"/>
  <c r="H26"/>
  <c r="G26"/>
  <c r="F26"/>
  <c r="E26"/>
  <c r="E17"/>
  <c r="E27" s="1"/>
  <c r="N17"/>
  <c r="N27" s="1"/>
  <c r="J17"/>
  <c r="J27" s="1"/>
  <c r="I17"/>
  <c r="I27" s="1"/>
  <c r="H17"/>
  <c r="H27" s="1"/>
  <c r="G17"/>
  <c r="G27" s="1"/>
  <c r="F17"/>
  <c r="F27" s="1"/>
  <c r="G72" l="1"/>
  <c r="G123"/>
  <c r="J123"/>
  <c r="F72"/>
  <c r="F123" s="1"/>
  <c r="M50"/>
  <c r="M123" s="1"/>
  <c r="I50"/>
  <c r="I123" s="1"/>
  <c r="H50"/>
  <c r="H123" s="1"/>
  <c r="Q71"/>
  <c r="Q94"/>
  <c r="Q61"/>
  <c r="Q49"/>
  <c r="Q50" s="1"/>
  <c r="Q26" l="1"/>
  <c r="Q124" s="1"/>
  <c r="R124" s="1"/>
  <c r="Q16"/>
  <c r="Q123" s="1"/>
  <c r="R123" s="1"/>
  <c r="Q27" l="1"/>
  <c r="Q72"/>
  <c r="Q95"/>
  <c r="Q126" l="1"/>
  <c r="R126" s="1"/>
</calcChain>
</file>

<file path=xl/sharedStrings.xml><?xml version="1.0" encoding="utf-8"?>
<sst xmlns="http://schemas.openxmlformats.org/spreadsheetml/2006/main" count="274" uniqueCount="114">
  <si>
    <t>Завтрак</t>
  </si>
  <si>
    <t>Масло сливочное (порциями)</t>
  </si>
  <si>
    <t>Всего за Завтрак</t>
  </si>
  <si>
    <t>Обед</t>
  </si>
  <si>
    <t>Гуляш из говядины</t>
  </si>
  <si>
    <t>Чай со смородиной и сахаром</t>
  </si>
  <si>
    <t>Хлеб пшеничный</t>
  </si>
  <si>
    <t>Хлеб ржаной</t>
  </si>
  <si>
    <t>Всего за Обед</t>
  </si>
  <si>
    <t>Всего за День 1</t>
  </si>
  <si>
    <t>Всего за День 2</t>
  </si>
  <si>
    <t>Чай с молоком</t>
  </si>
  <si>
    <t>Всего за День 3</t>
  </si>
  <si>
    <t>Чай с лимоном</t>
  </si>
  <si>
    <t>Всего за День 4</t>
  </si>
  <si>
    <t>Каша гречневая рассыпчатая</t>
  </si>
  <si>
    <t>Макароны отварные</t>
  </si>
  <si>
    <t>Всего за День 5</t>
  </si>
  <si>
    <t>№ рецептуры</t>
  </si>
  <si>
    <t>Наименование  блюда</t>
  </si>
  <si>
    <t xml:space="preserve">№ Технологической карты </t>
  </si>
  <si>
    <t>54-21гн-2020</t>
  </si>
  <si>
    <t>54-4г-2020</t>
  </si>
  <si>
    <t xml:space="preserve">Сок овощной </t>
  </si>
  <si>
    <t>Пром</t>
  </si>
  <si>
    <t>№10</t>
  </si>
  <si>
    <t>54-2з-2020</t>
  </si>
  <si>
    <t>54-1м-2020</t>
  </si>
  <si>
    <t>54-6г-2020</t>
  </si>
  <si>
    <t>Рис отварной</t>
  </si>
  <si>
    <t>54-6гн-2020</t>
  </si>
  <si>
    <t>54-7с-2020</t>
  </si>
  <si>
    <t>Суп картофельный с макаронными изделиями</t>
  </si>
  <si>
    <t>Котлеты или биточки особые мясные</t>
  </si>
  <si>
    <t>54-14к-2020</t>
  </si>
  <si>
    <t>54-19з-2020</t>
  </si>
  <si>
    <t>54-4гн-2020</t>
  </si>
  <si>
    <t>Салат из белокочанной капусты с морковью</t>
  </si>
  <si>
    <t>54-3с-2020</t>
  </si>
  <si>
    <t>54-1г-2020</t>
  </si>
  <si>
    <t>54-2хн-2020</t>
  </si>
  <si>
    <t>54-12гн-2020</t>
  </si>
  <si>
    <t>54-1р-2020</t>
  </si>
  <si>
    <t>54-10г-2020</t>
  </si>
  <si>
    <t>Картофель отварной</t>
  </si>
  <si>
    <t xml:space="preserve">Салат из свеклы </t>
  </si>
  <si>
    <t>54-13з-2020</t>
  </si>
  <si>
    <t>54-1з-2020</t>
  </si>
  <si>
    <t>Сыр твердых сортов</t>
  </si>
  <si>
    <t xml:space="preserve">Какао с молоком </t>
  </si>
  <si>
    <t>ДЕНЬ 1-ЫЙ</t>
  </si>
  <si>
    <t>12-18 лет</t>
  </si>
  <si>
    <t>7-11 лет</t>
  </si>
  <si>
    <t>БЕЛКИ</t>
  </si>
  <si>
    <t>ЖИРЫ</t>
  </si>
  <si>
    <t>УГЛЕВОДЫ</t>
  </si>
  <si>
    <t>К КАЛ</t>
  </si>
  <si>
    <t>ЦЕНА</t>
  </si>
  <si>
    <t>ВЫХОД (г )</t>
  </si>
  <si>
    <t>Огурчик консервированный порционный</t>
  </si>
  <si>
    <t>47/181</t>
  </si>
  <si>
    <t>Уха   " Рыбацкая"</t>
  </si>
  <si>
    <t>54-11м-2020</t>
  </si>
  <si>
    <t>Плов из говядины</t>
  </si>
  <si>
    <t>Яблоко зеленое</t>
  </si>
  <si>
    <t>ДЕНЬ 2-ЫЙ</t>
  </si>
  <si>
    <t xml:space="preserve">Рыба тушенная в томате с овощами </t>
  </si>
  <si>
    <t>Всего за  Завтрак</t>
  </si>
  <si>
    <t>54-16з-2020</t>
  </si>
  <si>
    <t>Винегрет овощной</t>
  </si>
  <si>
    <t>Бефстроганов из говядины</t>
  </si>
  <si>
    <t>Компот из кураги</t>
  </si>
  <si>
    <t>ДЕНЬ 3-ЫЙ</t>
  </si>
  <si>
    <t>54-2м-2020</t>
  </si>
  <si>
    <t>Кукуруза сахарная</t>
  </si>
  <si>
    <t>54-21з-2020</t>
  </si>
  <si>
    <t>54-2с-2020</t>
  </si>
  <si>
    <t>Борщ с капустой и картофелем со сметаной</t>
  </si>
  <si>
    <t xml:space="preserve">Компот из сухофруктов  </t>
  </si>
  <si>
    <t>пром</t>
  </si>
  <si>
    <t>Икра кабачковая</t>
  </si>
  <si>
    <t>ДЕНЬ 4-ЫЙ</t>
  </si>
  <si>
    <t>54-21м-2020</t>
  </si>
  <si>
    <t>54-2гн-2020</t>
  </si>
  <si>
    <t>Чай с  сахаром</t>
  </si>
  <si>
    <t>Рассольник "Ленинградский"</t>
  </si>
  <si>
    <t>Биточек рыбный с соусом красным основным</t>
  </si>
  <si>
    <t>54-11г-2020</t>
  </si>
  <si>
    <t>Пюре картофельное</t>
  </si>
  <si>
    <t xml:space="preserve"> Напиток лимонный</t>
  </si>
  <si>
    <t>ДЕНЬ 5-ЫЙ</t>
  </si>
  <si>
    <t>Огурец свежий  порционный</t>
  </si>
  <si>
    <t>54-3з-2020</t>
  </si>
  <si>
    <t xml:space="preserve"> Помидор свежий порционный</t>
  </si>
  <si>
    <t>54-10м-2020</t>
  </si>
  <si>
    <t>54-8с-2020</t>
  </si>
  <si>
    <t>Суп картофельный с горохом</t>
  </si>
  <si>
    <t>54-19м-2020</t>
  </si>
  <si>
    <t>Оладьи из печени с соусом красным основным</t>
  </si>
  <si>
    <t xml:space="preserve">Каша вязкая молочная пшённая /овсяная  с маслом </t>
  </si>
  <si>
    <t>Курица  отварная с соусом красным основным</t>
  </si>
  <si>
    <t>Меню и пищевая ценность приготовляемых блюд</t>
  </si>
  <si>
    <t>Организация :           МБОУ "Приобская СОШ"</t>
  </si>
  <si>
    <t>Булочка</t>
  </si>
  <si>
    <t xml:space="preserve">Капуста тушеная </t>
  </si>
  <si>
    <t xml:space="preserve">Котлеты или биточки особые </t>
  </si>
  <si>
    <t>Сок фруктовый 0,2</t>
  </si>
  <si>
    <t>ПРОМ</t>
  </si>
  <si>
    <t>Яблоко зелёное</t>
  </si>
  <si>
    <t xml:space="preserve">  ИТОГО ЗА ПЕРИОД  :</t>
  </si>
  <si>
    <t>СРЕДНЕЕ ЗНАЧЕНИЕ ЗА ПЕРИОД :</t>
  </si>
  <si>
    <t xml:space="preserve">                Категория  :                         Льготники</t>
  </si>
  <si>
    <t>Мандарин</t>
  </si>
  <si>
    <t>Банан</t>
  </si>
</sst>
</file>

<file path=xl/styles.xml><?xml version="1.0" encoding="utf-8"?>
<styleSheet xmlns="http://schemas.openxmlformats.org/spreadsheetml/2006/main">
  <numFmts count="9">
    <numFmt numFmtId="164" formatCode="0.000"/>
    <numFmt numFmtId="165" formatCode="#,##0.000"/>
    <numFmt numFmtId="166" formatCode="0.0"/>
    <numFmt numFmtId="167" formatCode="0.###"/>
    <numFmt numFmtId="168" formatCode="0.##"/>
    <numFmt numFmtId="169" formatCode="#,##0.0"/>
    <numFmt numFmtId="170" formatCode="0.#"/>
    <numFmt numFmtId="171" formatCode="0.#############"/>
    <numFmt numFmtId="172" formatCode="0.####"/>
  </numFmts>
  <fonts count="30"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sz val="16"/>
      <color theme="9" tint="-0.249977111117893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22"/>
      <name val="Arial"/>
      <family val="2"/>
      <charset val="204"/>
    </font>
    <font>
      <b/>
      <sz val="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  <fill>
      <patternFill patternType="solid">
        <fgColor rgb="FFFCE5BC"/>
        <bgColor auto="1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164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7" fillId="0" borderId="6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165" fontId="13" fillId="2" borderId="6" xfId="0" applyNumberFormat="1" applyFont="1" applyFill="1" applyBorder="1" applyAlignment="1">
      <alignment horizontal="right"/>
    </xf>
    <xf numFmtId="2" fontId="7" fillId="0" borderId="6" xfId="0" applyNumberFormat="1" applyFont="1" applyBorder="1"/>
    <xf numFmtId="2" fontId="4" fillId="0" borderId="6" xfId="0" applyNumberFormat="1" applyFont="1" applyBorder="1" applyAlignment="1">
      <alignment horizontal="right"/>
    </xf>
    <xf numFmtId="167" fontId="7" fillId="0" borderId="18" xfId="0" applyNumberFormat="1" applyFont="1" applyBorder="1"/>
    <xf numFmtId="2" fontId="4" fillId="0" borderId="6" xfId="0" applyNumberFormat="1" applyFont="1" applyBorder="1"/>
    <xf numFmtId="2" fontId="7" fillId="0" borderId="6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7" fillId="0" borderId="7" xfId="0" applyFont="1" applyBorder="1"/>
    <xf numFmtId="0" fontId="7" fillId="0" borderId="29" xfId="0" applyFont="1" applyBorder="1"/>
    <xf numFmtId="0" fontId="7" fillId="0" borderId="30" xfId="0" applyFont="1" applyBorder="1"/>
    <xf numFmtId="164" fontId="13" fillId="2" borderId="6" xfId="0" applyNumberFormat="1" applyFont="1" applyFill="1" applyBorder="1" applyAlignment="1">
      <alignment horizontal="right"/>
    </xf>
    <xf numFmtId="2" fontId="13" fillId="2" borderId="6" xfId="0" applyNumberFormat="1" applyFont="1" applyFill="1" applyBorder="1" applyAlignment="1">
      <alignment horizontal="right"/>
    </xf>
    <xf numFmtId="4" fontId="13" fillId="2" borderId="6" xfId="0" applyNumberFormat="1" applyFont="1" applyFill="1" applyBorder="1" applyAlignment="1">
      <alignment horizontal="right"/>
    </xf>
    <xf numFmtId="2" fontId="7" fillId="0" borderId="14" xfId="0" applyNumberFormat="1" applyFont="1" applyBorder="1"/>
    <xf numFmtId="164" fontId="13" fillId="2" borderId="14" xfId="0" applyNumberFormat="1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right"/>
    </xf>
    <xf numFmtId="0" fontId="20" fillId="0" borderId="6" xfId="0" applyFont="1" applyBorder="1"/>
    <xf numFmtId="2" fontId="7" fillId="0" borderId="27" xfId="0" applyNumberFormat="1" applyFont="1" applyBorder="1"/>
    <xf numFmtId="0" fontId="20" fillId="0" borderId="6" xfId="0" applyFont="1" applyBorder="1" applyAlignment="1">
      <alignment horizontal="right"/>
    </xf>
    <xf numFmtId="0" fontId="20" fillId="4" borderId="6" xfId="0" applyFont="1" applyFill="1" applyBorder="1" applyAlignment="1">
      <alignment horizontal="right"/>
    </xf>
    <xf numFmtId="0" fontId="19" fillId="4" borderId="6" xfId="0" applyFont="1" applyFill="1" applyBorder="1" applyAlignment="1">
      <alignment horizontal="right"/>
    </xf>
    <xf numFmtId="0" fontId="19" fillId="4" borderId="6" xfId="0" applyFont="1" applyFill="1" applyBorder="1"/>
    <xf numFmtId="0" fontId="3" fillId="0" borderId="8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20" fillId="0" borderId="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69" fontId="20" fillId="4" borderId="4" xfId="0" applyNumberFormat="1" applyFont="1" applyFill="1" applyBorder="1"/>
    <xf numFmtId="2" fontId="19" fillId="4" borderId="14" xfId="0" applyNumberFormat="1" applyFont="1" applyFill="1" applyBorder="1"/>
    <xf numFmtId="166" fontId="19" fillId="4" borderId="14" xfId="0" applyNumberFormat="1" applyFont="1" applyFill="1" applyBorder="1"/>
    <xf numFmtId="2" fontId="7" fillId="0" borderId="7" xfId="0" applyNumberFormat="1" applyFont="1" applyBorder="1"/>
    <xf numFmtId="2" fontId="20" fillId="0" borderId="6" xfId="0" applyNumberFormat="1" applyFont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19" fillId="4" borderId="14" xfId="0" applyFont="1" applyFill="1" applyBorder="1"/>
    <xf numFmtId="0" fontId="4" fillId="0" borderId="10" xfId="0" applyFont="1" applyBorder="1" applyAlignment="1">
      <alignment horizontal="left" wrapText="1"/>
    </xf>
    <xf numFmtId="2" fontId="3" fillId="0" borderId="4" xfId="0" applyNumberFormat="1" applyFont="1" applyBorder="1" applyAlignment="1">
      <alignment horizontal="right"/>
    </xf>
    <xf numFmtId="2" fontId="7" fillId="0" borderId="4" xfId="0" applyNumberFormat="1" applyFont="1" applyBorder="1"/>
    <xf numFmtId="2" fontId="7" fillId="0" borderId="8" xfId="0" applyNumberFormat="1" applyFont="1" applyBorder="1"/>
    <xf numFmtId="2" fontId="7" fillId="0" borderId="28" xfId="0" applyNumberFormat="1" applyFont="1" applyBorder="1" applyAlignment="1">
      <alignment horizontal="right"/>
    </xf>
    <xf numFmtId="166" fontId="19" fillId="4" borderId="6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left"/>
    </xf>
    <xf numFmtId="2" fontId="20" fillId="0" borderId="6" xfId="0" applyNumberFormat="1" applyFont="1" applyBorder="1"/>
    <xf numFmtId="170" fontId="21" fillId="0" borderId="14" xfId="0" applyNumberFormat="1" applyFont="1" applyBorder="1"/>
    <xf numFmtId="2" fontId="21" fillId="0" borderId="27" xfId="0" applyNumberFormat="1" applyFont="1" applyBorder="1"/>
    <xf numFmtId="171" fontId="7" fillId="0" borderId="18" xfId="0" applyNumberFormat="1" applyFont="1" applyBorder="1" applyAlignment="1">
      <alignment horizontal="right"/>
    </xf>
    <xf numFmtId="2" fontId="4" fillId="0" borderId="5" xfId="0" applyNumberFormat="1" applyFont="1" applyBorder="1"/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4" borderId="0" xfId="0" applyFill="1"/>
    <xf numFmtId="0" fontId="5" fillId="3" borderId="11" xfId="0" applyFont="1" applyFill="1" applyBorder="1" applyAlignment="1">
      <alignment horizontal="left"/>
    </xf>
    <xf numFmtId="2" fontId="6" fillId="4" borderId="14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left"/>
    </xf>
    <xf numFmtId="4" fontId="6" fillId="0" borderId="6" xfId="0" applyNumberFormat="1" applyFont="1" applyBorder="1" applyAlignment="1">
      <alignment horizontal="right"/>
    </xf>
    <xf numFmtId="0" fontId="23" fillId="4" borderId="5" xfId="0" applyFont="1" applyFill="1" applyBorder="1" applyAlignment="1">
      <alignment horizontal="right"/>
    </xf>
    <xf numFmtId="0" fontId="23" fillId="4" borderId="6" xfId="0" applyFont="1" applyFill="1" applyBorder="1" applyAlignment="1">
      <alignment horizontal="right"/>
    </xf>
    <xf numFmtId="0" fontId="22" fillId="4" borderId="6" xfId="0" applyFont="1" applyFill="1" applyBorder="1" applyAlignment="1">
      <alignment horizontal="right"/>
    </xf>
    <xf numFmtId="0" fontId="24" fillId="4" borderId="6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5" fillId="4" borderId="9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167" fontId="23" fillId="0" borderId="14" xfId="0" applyNumberFormat="1" applyFont="1" applyBorder="1" applyAlignment="1">
      <alignment horizontal="right"/>
    </xf>
    <xf numFmtId="0" fontId="23" fillId="0" borderId="6" xfId="0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0" fontId="23" fillId="0" borderId="14" xfId="0" applyFont="1" applyBorder="1"/>
    <xf numFmtId="0" fontId="23" fillId="0" borderId="7" xfId="0" applyFont="1" applyBorder="1"/>
    <xf numFmtId="0" fontId="25" fillId="0" borderId="6" xfId="0" applyFont="1" applyBorder="1" applyAlignment="1">
      <alignment horizontal="right"/>
    </xf>
    <xf numFmtId="0" fontId="25" fillId="4" borderId="6" xfId="0" applyFont="1" applyFill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165" fontId="25" fillId="4" borderId="4" xfId="0" applyNumberFormat="1" applyFont="1" applyFill="1" applyBorder="1"/>
    <xf numFmtId="0" fontId="22" fillId="4" borderId="14" xfId="0" applyFont="1" applyFill="1" applyBorder="1"/>
    <xf numFmtId="0" fontId="5" fillId="0" borderId="5" xfId="0" applyFont="1" applyBorder="1"/>
    <xf numFmtId="167" fontId="23" fillId="0" borderId="14" xfId="0" applyNumberFormat="1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17" fillId="2" borderId="6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right"/>
    </xf>
    <xf numFmtId="0" fontId="22" fillId="4" borderId="28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/>
    </xf>
    <xf numFmtId="164" fontId="23" fillId="0" borderId="6" xfId="0" applyNumberFormat="1" applyFont="1" applyBorder="1" applyAlignment="1">
      <alignment horizontal="right"/>
    </xf>
    <xf numFmtId="164" fontId="21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3" fillId="4" borderId="8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4" fontId="14" fillId="4" borderId="6" xfId="0" applyNumberFormat="1" applyFont="1" applyFill="1" applyBorder="1" applyAlignment="1">
      <alignment horizontal="right"/>
    </xf>
    <xf numFmtId="2" fontId="14" fillId="4" borderId="6" xfId="0" applyNumberFormat="1" applyFont="1" applyFill="1" applyBorder="1" applyAlignment="1">
      <alignment horizontal="right"/>
    </xf>
    <xf numFmtId="165" fontId="14" fillId="4" borderId="6" xfId="0" applyNumberFormat="1" applyFont="1" applyFill="1" applyBorder="1" applyAlignment="1">
      <alignment horizontal="right"/>
    </xf>
    <xf numFmtId="0" fontId="26" fillId="4" borderId="26" xfId="0" applyFont="1" applyFill="1" applyBorder="1"/>
    <xf numFmtId="0" fontId="26" fillId="4" borderId="14" xfId="0" applyFont="1" applyFill="1" applyBorder="1" applyAlignment="1">
      <alignment wrapText="1"/>
    </xf>
    <xf numFmtId="2" fontId="9" fillId="4" borderId="10" xfId="0" applyNumberFormat="1" applyFont="1" applyFill="1" applyBorder="1" applyAlignment="1">
      <alignment horizontal="right"/>
    </xf>
    <xf numFmtId="2" fontId="9" fillId="4" borderId="6" xfId="0" applyNumberFormat="1" applyFont="1" applyFill="1" applyBorder="1" applyAlignment="1">
      <alignment horizontal="right"/>
    </xf>
    <xf numFmtId="0" fontId="26" fillId="4" borderId="6" xfId="0" applyFont="1" applyFill="1" applyBorder="1" applyAlignment="1">
      <alignment horizontal="left"/>
    </xf>
    <xf numFmtId="0" fontId="26" fillId="4" borderId="31" xfId="0" applyFont="1" applyFill="1" applyBorder="1" applyAlignment="1">
      <alignment wrapText="1"/>
    </xf>
    <xf numFmtId="1" fontId="9" fillId="4" borderId="14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right"/>
    </xf>
    <xf numFmtId="2" fontId="9" fillId="4" borderId="14" xfId="0" applyNumberFormat="1" applyFont="1" applyFill="1" applyBorder="1" applyAlignment="1">
      <alignment horizontal="right"/>
    </xf>
    <xf numFmtId="0" fontId="9" fillId="4" borderId="26" xfId="0" applyFont="1" applyFill="1" applyBorder="1"/>
    <xf numFmtId="0" fontId="9" fillId="4" borderId="14" xfId="0" applyFont="1" applyFill="1" applyBorder="1" applyAlignment="1">
      <alignment wrapText="1"/>
    </xf>
    <xf numFmtId="2" fontId="26" fillId="4" borderId="10" xfId="0" applyNumberFormat="1" applyFont="1" applyFill="1" applyBorder="1" applyAlignment="1">
      <alignment horizontal="right"/>
    </xf>
    <xf numFmtId="2" fontId="26" fillId="4" borderId="6" xfId="0" applyNumberFormat="1" applyFont="1" applyFill="1" applyBorder="1" applyAlignment="1">
      <alignment horizontal="right"/>
    </xf>
    <xf numFmtId="2" fontId="9" fillId="4" borderId="18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1" fontId="9" fillId="0" borderId="13" xfId="0" applyNumberFormat="1" applyFont="1" applyBorder="1" applyAlignment="1">
      <alignment horizontal="right"/>
    </xf>
    <xf numFmtId="1" fontId="9" fillId="0" borderId="6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1" fontId="9" fillId="0" borderId="14" xfId="0" applyNumberFormat="1" applyFont="1" applyBorder="1"/>
    <xf numFmtId="4" fontId="9" fillId="0" borderId="14" xfId="0" applyNumberFormat="1" applyFont="1" applyBorder="1"/>
    <xf numFmtId="4" fontId="9" fillId="0" borderId="20" xfId="0" applyNumberFormat="1" applyFont="1" applyBorder="1"/>
    <xf numFmtId="4" fontId="9" fillId="0" borderId="10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2" fontId="9" fillId="0" borderId="18" xfId="0" applyNumberFormat="1" applyFont="1" applyBorder="1" applyAlignment="1">
      <alignment horizontal="right"/>
    </xf>
    <xf numFmtId="167" fontId="9" fillId="0" borderId="14" xfId="0" applyNumberFormat="1" applyFont="1" applyBorder="1" applyAlignment="1">
      <alignment horizontal="right"/>
    </xf>
    <xf numFmtId="167" fontId="9" fillId="0" borderId="18" xfId="0" applyNumberFormat="1" applyFont="1" applyBorder="1" applyAlignment="1">
      <alignment horizontal="right"/>
    </xf>
    <xf numFmtId="1" fontId="9" fillId="0" borderId="6" xfId="0" applyNumberFormat="1" applyFont="1" applyBorder="1"/>
    <xf numFmtId="2" fontId="9" fillId="0" borderId="6" xfId="0" applyNumberFormat="1" applyFont="1" applyBorder="1"/>
    <xf numFmtId="0" fontId="17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right"/>
    </xf>
    <xf numFmtId="0" fontId="9" fillId="4" borderId="6" xfId="0" applyFont="1" applyFill="1" applyBorder="1" applyAlignment="1">
      <alignment horizontal="left" wrapText="1"/>
    </xf>
    <xf numFmtId="1" fontId="9" fillId="4" borderId="6" xfId="0" applyNumberFormat="1" applyFont="1" applyFill="1" applyBorder="1" applyAlignment="1">
      <alignment horizontal="right"/>
    </xf>
    <xf numFmtId="1" fontId="9" fillId="4" borderId="6" xfId="0" applyNumberFormat="1" applyFont="1" applyFill="1" applyBorder="1"/>
    <xf numFmtId="2" fontId="9" fillId="4" borderId="6" xfId="0" applyNumberFormat="1" applyFont="1" applyFill="1" applyBorder="1"/>
    <xf numFmtId="0" fontId="9" fillId="4" borderId="6" xfId="0" applyFont="1" applyFill="1" applyBorder="1" applyAlignment="1">
      <alignment horizontal="right"/>
    </xf>
    <xf numFmtId="167" fontId="9" fillId="4" borderId="14" xfId="0" applyNumberFormat="1" applyFont="1" applyFill="1" applyBorder="1" applyAlignment="1">
      <alignment horizontal="right"/>
    </xf>
    <xf numFmtId="167" fontId="9" fillId="4" borderId="18" xfId="0" applyNumberFormat="1" applyFont="1" applyFill="1" applyBorder="1" applyAlignment="1">
      <alignment horizontal="right"/>
    </xf>
    <xf numFmtId="0" fontId="26" fillId="4" borderId="6" xfId="0" applyFont="1" applyFill="1" applyBorder="1"/>
    <xf numFmtId="1" fontId="26" fillId="4" borderId="6" xfId="0" applyNumberFormat="1" applyFont="1" applyFill="1" applyBorder="1"/>
    <xf numFmtId="2" fontId="26" fillId="4" borderId="6" xfId="0" applyNumberFormat="1" applyFont="1" applyFill="1" applyBorder="1"/>
    <xf numFmtId="0" fontId="9" fillId="4" borderId="6" xfId="0" applyFont="1" applyFill="1" applyBorder="1" applyAlignment="1">
      <alignment horizontal="center"/>
    </xf>
    <xf numFmtId="2" fontId="26" fillId="4" borderId="18" xfId="0" applyNumberFormat="1" applyFont="1" applyFill="1" applyBorder="1"/>
    <xf numFmtId="1" fontId="9" fillId="4" borderId="14" xfId="0" applyNumberFormat="1" applyFont="1" applyFill="1" applyBorder="1"/>
    <xf numFmtId="4" fontId="9" fillId="4" borderId="6" xfId="0" applyNumberFormat="1" applyFont="1" applyFill="1" applyBorder="1" applyAlignment="1">
      <alignment horizontal="right"/>
    </xf>
    <xf numFmtId="0" fontId="9" fillId="4" borderId="10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2" fontId="9" fillId="4" borderId="8" xfId="0" applyNumberFormat="1" applyFont="1" applyFill="1" applyBorder="1" applyAlignment="1">
      <alignment horizontal="right" wrapText="1"/>
    </xf>
    <xf numFmtId="0" fontId="9" fillId="4" borderId="14" xfId="0" applyFont="1" applyFill="1" applyBorder="1"/>
    <xf numFmtId="2" fontId="9" fillId="4" borderId="5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26" fillId="4" borderId="6" xfId="0" applyFont="1" applyFill="1" applyBorder="1" applyAlignment="1">
      <alignment horizontal="right"/>
    </xf>
    <xf numFmtId="1" fontId="26" fillId="4" borderId="14" xfId="0" applyNumberFormat="1" applyFont="1" applyFill="1" applyBorder="1"/>
    <xf numFmtId="167" fontId="26" fillId="4" borderId="14" xfId="0" applyNumberFormat="1" applyFont="1" applyFill="1" applyBorder="1"/>
    <xf numFmtId="167" fontId="26" fillId="4" borderId="18" xfId="0" applyNumberFormat="1" applyFont="1" applyFill="1" applyBorder="1"/>
    <xf numFmtId="164" fontId="26" fillId="4" borderId="6" xfId="0" applyNumberFormat="1" applyFont="1" applyFill="1" applyBorder="1" applyAlignment="1">
      <alignment horizontal="right"/>
    </xf>
    <xf numFmtId="168" fontId="9" fillId="4" borderId="14" xfId="0" applyNumberFormat="1" applyFont="1" applyFill="1" applyBorder="1" applyAlignment="1">
      <alignment horizontal="right"/>
    </xf>
    <xf numFmtId="168" fontId="9" fillId="4" borderId="20" xfId="0" applyNumberFormat="1" applyFont="1" applyFill="1" applyBorder="1" applyAlignment="1">
      <alignment horizontal="right"/>
    </xf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172" fontId="9" fillId="4" borderId="6" xfId="0" applyNumberFormat="1" applyFont="1" applyFill="1" applyBorder="1" applyAlignment="1">
      <alignment horizontal="right"/>
    </xf>
    <xf numFmtId="2" fontId="9" fillId="4" borderId="14" xfId="0" applyNumberFormat="1" applyFont="1" applyFill="1" applyBorder="1"/>
    <xf numFmtId="0" fontId="17" fillId="4" borderId="6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right"/>
    </xf>
    <xf numFmtId="2" fontId="14" fillId="4" borderId="14" xfId="0" applyNumberFormat="1" applyFont="1" applyFill="1" applyBorder="1" applyAlignment="1">
      <alignment horizontal="right"/>
    </xf>
    <xf numFmtId="0" fontId="9" fillId="4" borderId="37" xfId="0" applyFont="1" applyFill="1" applyBorder="1"/>
    <xf numFmtId="1" fontId="26" fillId="4" borderId="14" xfId="0" applyNumberFormat="1" applyFont="1" applyFill="1" applyBorder="1" applyAlignment="1">
      <alignment horizontal="right"/>
    </xf>
    <xf numFmtId="167" fontId="26" fillId="4" borderId="14" xfId="0" applyNumberFormat="1" applyFont="1" applyFill="1" applyBorder="1" applyAlignment="1">
      <alignment horizontal="right"/>
    </xf>
    <xf numFmtId="167" fontId="26" fillId="4" borderId="18" xfId="0" applyNumberFormat="1" applyFont="1" applyFill="1" applyBorder="1" applyAlignment="1">
      <alignment horizontal="right"/>
    </xf>
    <xf numFmtId="0" fontId="26" fillId="4" borderId="6" xfId="0" applyFont="1" applyFill="1" applyBorder="1" applyAlignment="1">
      <alignment horizontal="left" wrapText="1"/>
    </xf>
    <xf numFmtId="0" fontId="26" fillId="4" borderId="4" xfId="0" applyFont="1" applyFill="1" applyBorder="1"/>
    <xf numFmtId="4" fontId="26" fillId="4" borderId="4" xfId="0" applyNumberFormat="1" applyFont="1" applyFill="1" applyBorder="1"/>
    <xf numFmtId="166" fontId="26" fillId="4" borderId="6" xfId="0" applyNumberFormat="1" applyFont="1" applyFill="1" applyBorder="1"/>
    <xf numFmtId="0" fontId="26" fillId="4" borderId="8" xfId="0" applyFont="1" applyFill="1" applyBorder="1" applyAlignment="1">
      <alignment wrapText="1"/>
    </xf>
    <xf numFmtId="0" fontId="26" fillId="4" borderId="14" xfId="0" applyFont="1" applyFill="1" applyBorder="1"/>
    <xf numFmtId="1" fontId="26" fillId="4" borderId="6" xfId="0" applyNumberFormat="1" applyFont="1" applyFill="1" applyBorder="1" applyAlignment="1">
      <alignment horizontal="right"/>
    </xf>
    <xf numFmtId="0" fontId="9" fillId="4" borderId="5" xfId="0" applyFont="1" applyFill="1" applyBorder="1"/>
    <xf numFmtId="168" fontId="9" fillId="4" borderId="6" xfId="0" applyNumberFormat="1" applyFont="1" applyFill="1" applyBorder="1"/>
    <xf numFmtId="2" fontId="9" fillId="4" borderId="8" xfId="0" applyNumberFormat="1" applyFont="1" applyFill="1" applyBorder="1" applyAlignment="1">
      <alignment wrapText="1"/>
    </xf>
    <xf numFmtId="0" fontId="9" fillId="4" borderId="7" xfId="0" applyFont="1" applyFill="1" applyBorder="1"/>
    <xf numFmtId="2" fontId="9" fillId="4" borderId="10" xfId="0" applyNumberFormat="1" applyFont="1" applyFill="1" applyBorder="1"/>
    <xf numFmtId="0" fontId="9" fillId="4" borderId="14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right"/>
    </xf>
    <xf numFmtId="2" fontId="26" fillId="4" borderId="6" xfId="0" applyNumberFormat="1" applyFont="1" applyFill="1" applyBorder="1" applyAlignment="1">
      <alignment wrapText="1"/>
    </xf>
    <xf numFmtId="2" fontId="26" fillId="4" borderId="36" xfId="0" applyNumberFormat="1" applyFont="1" applyFill="1" applyBorder="1"/>
    <xf numFmtId="2" fontId="26" fillId="4" borderId="14" xfId="0" applyNumberFormat="1" applyFont="1" applyFill="1" applyBorder="1"/>
    <xf numFmtId="2" fontId="9" fillId="4" borderId="18" xfId="0" applyNumberFormat="1" applyFont="1" applyFill="1" applyBorder="1"/>
    <xf numFmtId="1" fontId="6" fillId="4" borderId="6" xfId="0" applyNumberFormat="1" applyFont="1" applyFill="1" applyBorder="1"/>
    <xf numFmtId="2" fontId="6" fillId="4" borderId="6" xfId="0" applyNumberFormat="1" applyFont="1" applyFill="1" applyBorder="1"/>
    <xf numFmtId="0" fontId="9" fillId="4" borderId="35" xfId="0" applyFont="1" applyFill="1" applyBorder="1" applyAlignment="1">
      <alignment horizontal="right"/>
    </xf>
    <xf numFmtId="0" fontId="9" fillId="4" borderId="18" xfId="0" applyFont="1" applyFill="1" applyBorder="1" applyAlignment="1">
      <alignment horizontal="right"/>
    </xf>
    <xf numFmtId="1" fontId="6" fillId="4" borderId="14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1" fontId="6" fillId="4" borderId="6" xfId="0" applyNumberFormat="1" applyFont="1" applyFill="1" applyBorder="1" applyAlignment="1">
      <alignment horizontal="right"/>
    </xf>
    <xf numFmtId="1" fontId="14" fillId="4" borderId="6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/>
    </xf>
    <xf numFmtId="1" fontId="14" fillId="4" borderId="14" xfId="0" applyNumberFormat="1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9" fillId="4" borderId="19" xfId="0" applyFont="1" applyFill="1" applyBorder="1" applyAlignment="1">
      <alignment horizontal="right"/>
    </xf>
    <xf numFmtId="0" fontId="10" fillId="0" borderId="14" xfId="0" applyFont="1" applyBorder="1" applyAlignment="1">
      <alignment horizontal="left"/>
    </xf>
    <xf numFmtId="0" fontId="29" fillId="0" borderId="14" xfId="0" applyFont="1" applyBorder="1" applyAlignment="1">
      <alignment horizontal="right"/>
    </xf>
    <xf numFmtId="0" fontId="9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166" fontId="29" fillId="0" borderId="14" xfId="0" applyNumberFormat="1" applyFont="1" applyBorder="1" applyAlignment="1">
      <alignment horizontal="right"/>
    </xf>
    <xf numFmtId="3" fontId="28" fillId="0" borderId="31" xfId="0" applyNumberFormat="1" applyFont="1" applyBorder="1" applyAlignment="1">
      <alignment horizontal="right"/>
    </xf>
    <xf numFmtId="0" fontId="28" fillId="0" borderId="42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4" fontId="28" fillId="0" borderId="31" xfId="0" applyNumberFormat="1" applyFont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8" fillId="0" borderId="21" xfId="0" applyNumberFormat="1" applyFont="1" applyBorder="1" applyAlignment="1">
      <alignment horizontal="right"/>
    </xf>
    <xf numFmtId="0" fontId="6" fillId="4" borderId="8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left"/>
    </xf>
    <xf numFmtId="0" fontId="6" fillId="4" borderId="40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8" fillId="4" borderId="7" xfId="0" applyFont="1" applyFill="1" applyBorder="1" applyAlignment="1">
      <alignment horizontal="center"/>
    </xf>
    <xf numFmtId="0" fontId="18" fillId="4" borderId="39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5" fillId="4" borderId="3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0" fontId="27" fillId="4" borderId="24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13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6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left"/>
    </xf>
    <xf numFmtId="0" fontId="18" fillId="4" borderId="16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26"/>
  <sheetViews>
    <sheetView tabSelected="1" view="pageBreakPreview" topLeftCell="A47" zoomScale="59" zoomScaleNormal="68" zoomScaleSheetLayoutView="59" workbookViewId="0">
      <selection activeCell="C70" sqref="C70:N70"/>
    </sheetView>
  </sheetViews>
  <sheetFormatPr defaultColWidth="10.5" defaultRowHeight="11.45" customHeight="1"/>
  <cols>
    <col min="1" max="1" width="34" style="1" customWidth="1"/>
    <col min="2" max="2" width="93.6640625" style="1" customWidth="1"/>
    <col min="3" max="3" width="16.6640625" style="1" customWidth="1"/>
    <col min="4" max="4" width="18.1640625" style="1" customWidth="1"/>
    <col min="5" max="5" width="19.33203125" style="1" customWidth="1"/>
    <col min="6" max="6" width="14.83203125" style="1" customWidth="1"/>
    <col min="7" max="7" width="18" style="1" customWidth="1"/>
    <col min="8" max="8" width="15.6640625" style="1" customWidth="1"/>
    <col min="9" max="10" width="15.1640625" style="1" customWidth="1"/>
    <col min="11" max="11" width="16.5" style="1" customWidth="1"/>
    <col min="12" max="12" width="17.83203125" style="1" customWidth="1"/>
    <col min="13" max="13" width="16.5" style="1" customWidth="1"/>
    <col min="14" max="14" width="21.6640625" style="1" bestFit="1" customWidth="1"/>
    <col min="15" max="15" width="19.83203125" style="1" hidden="1" customWidth="1"/>
    <col min="16" max="16" width="0.33203125" style="1" customWidth="1"/>
    <col min="17" max="17" width="0.1640625" style="1" hidden="1" customWidth="1"/>
    <col min="18" max="18" width="23.33203125" style="1" hidden="1" customWidth="1"/>
  </cols>
  <sheetData>
    <row r="1" spans="1:18" s="18" customFormat="1" ht="28.5" customHeight="1">
      <c r="A1" s="318"/>
      <c r="B1" s="318"/>
      <c r="C1" s="318"/>
      <c r="D1" s="318"/>
      <c r="E1" s="3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.25" hidden="1" customHeight="1">
      <c r="A2" s="19"/>
      <c r="B2" s="2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.75" hidden="1" customHeight="1">
      <c r="A3" s="20"/>
      <c r="B3" s="22"/>
      <c r="C3" s="6"/>
      <c r="D3" s="319"/>
      <c r="E3" s="319"/>
      <c r="F3" s="319"/>
      <c r="G3" s="319"/>
      <c r="H3" s="319"/>
      <c r="I3" s="319"/>
      <c r="J3" s="319"/>
      <c r="K3" s="6"/>
      <c r="L3" s="79"/>
      <c r="M3" s="6"/>
      <c r="N3" s="79"/>
      <c r="O3" s="79"/>
      <c r="P3" s="79"/>
      <c r="Q3" s="6"/>
      <c r="R3" s="6"/>
    </row>
    <row r="4" spans="1:18" ht="10.5" hidden="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9"/>
      <c r="M4" s="6"/>
      <c r="N4" s="79"/>
      <c r="O4" s="79"/>
      <c r="P4" s="79"/>
      <c r="Q4" s="6"/>
      <c r="R4" s="6"/>
    </row>
    <row r="5" spans="1:18" ht="31.5" customHeight="1">
      <c r="A5" s="325" t="s">
        <v>101</v>
      </c>
      <c r="B5" s="326"/>
      <c r="C5" s="6"/>
      <c r="D5" s="6"/>
      <c r="E5" s="6"/>
      <c r="F5" s="6"/>
      <c r="G5" s="6"/>
      <c r="H5" s="6"/>
      <c r="I5" s="6"/>
      <c r="J5" s="6"/>
      <c r="K5" s="6"/>
      <c r="L5" s="79"/>
      <c r="M5" s="6"/>
      <c r="N5" s="79"/>
      <c r="O5" s="79"/>
      <c r="P5" s="79"/>
      <c r="Q5" s="6"/>
      <c r="R5" s="6"/>
    </row>
    <row r="6" spans="1:18" ht="31.5" customHeight="1">
      <c r="A6" s="320" t="s">
        <v>102</v>
      </c>
      <c r="B6" s="321"/>
      <c r="C6" s="6"/>
      <c r="D6" s="6"/>
      <c r="E6" s="6"/>
      <c r="F6" s="6"/>
      <c r="G6" s="6"/>
      <c r="H6" s="6"/>
      <c r="I6" s="6"/>
      <c r="J6" s="6"/>
      <c r="K6" s="6"/>
      <c r="L6" s="79"/>
      <c r="M6" s="6"/>
      <c r="N6" s="79"/>
      <c r="O6" s="79"/>
      <c r="P6" s="79"/>
      <c r="Q6" s="6"/>
      <c r="R6" s="6"/>
    </row>
    <row r="7" spans="1:18" ht="31.5" customHeight="1">
      <c r="A7" s="327" t="s">
        <v>111</v>
      </c>
      <c r="B7" s="328"/>
      <c r="C7" s="6"/>
      <c r="D7" s="6"/>
      <c r="E7" s="6"/>
      <c r="F7" s="6"/>
      <c r="G7" s="6"/>
      <c r="H7" s="6"/>
      <c r="I7" s="6"/>
      <c r="J7" s="6"/>
      <c r="K7" s="6"/>
      <c r="L7" s="79"/>
      <c r="M7" s="6"/>
      <c r="N7" s="79"/>
      <c r="O7" s="79"/>
      <c r="P7" s="79"/>
      <c r="Q7" s="6"/>
      <c r="R7" s="6"/>
    </row>
    <row r="8" spans="1:18" ht="31.5" customHeight="1">
      <c r="A8" s="320" t="s">
        <v>50</v>
      </c>
      <c r="B8" s="321"/>
      <c r="C8" s="6"/>
      <c r="D8" s="6"/>
      <c r="E8" s="6"/>
      <c r="F8" s="6"/>
      <c r="G8" s="6"/>
      <c r="H8" s="6"/>
      <c r="I8" s="6"/>
      <c r="J8" s="6"/>
      <c r="K8" s="6"/>
      <c r="L8" s="79"/>
      <c r="M8" s="6"/>
      <c r="N8" s="79"/>
      <c r="O8" s="79"/>
      <c r="P8" s="79"/>
      <c r="Q8" s="6"/>
      <c r="R8" s="6"/>
    </row>
    <row r="9" spans="1:18" s="2" customFormat="1" ht="18" customHeight="1">
      <c r="A9" s="323" t="s">
        <v>18</v>
      </c>
      <c r="B9" s="322" t="s">
        <v>19</v>
      </c>
      <c r="C9" s="292" t="s">
        <v>58</v>
      </c>
      <c r="D9" s="314"/>
      <c r="E9" s="315" t="s">
        <v>53</v>
      </c>
      <c r="F9" s="324"/>
      <c r="G9" s="313" t="s">
        <v>54</v>
      </c>
      <c r="H9" s="314"/>
      <c r="I9" s="315" t="s">
        <v>55</v>
      </c>
      <c r="J9" s="316"/>
      <c r="K9" s="281" t="s">
        <v>56</v>
      </c>
      <c r="L9" s="284"/>
      <c r="M9" s="281" t="s">
        <v>57</v>
      </c>
      <c r="N9" s="284"/>
      <c r="O9" s="285" t="s">
        <v>57</v>
      </c>
      <c r="P9" s="286"/>
      <c r="Q9" s="306"/>
      <c r="R9" s="279"/>
    </row>
    <row r="10" spans="1:18" s="3" customFormat="1" ht="36" customHeight="1">
      <c r="A10" s="323"/>
      <c r="B10" s="322"/>
      <c r="C10" s="123" t="s">
        <v>52</v>
      </c>
      <c r="D10" s="123" t="s">
        <v>51</v>
      </c>
      <c r="E10" s="122" t="s">
        <v>52</v>
      </c>
      <c r="F10" s="124" t="s">
        <v>51</v>
      </c>
      <c r="G10" s="123" t="s">
        <v>52</v>
      </c>
      <c r="H10" s="124" t="s">
        <v>51</v>
      </c>
      <c r="I10" s="123" t="s">
        <v>52</v>
      </c>
      <c r="J10" s="124" t="s">
        <v>51</v>
      </c>
      <c r="K10" s="123" t="s">
        <v>52</v>
      </c>
      <c r="L10" s="124" t="s">
        <v>51</v>
      </c>
      <c r="M10" s="123" t="s">
        <v>52</v>
      </c>
      <c r="N10" s="124" t="s">
        <v>51</v>
      </c>
      <c r="O10" s="7" t="s">
        <v>52</v>
      </c>
      <c r="P10" s="77" t="s">
        <v>51</v>
      </c>
      <c r="Q10" s="307"/>
      <c r="R10" s="280"/>
    </row>
    <row r="11" spans="1:18" ht="27" customHeight="1">
      <c r="A11" s="304" t="s">
        <v>0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17"/>
      <c r="O11" s="78"/>
      <c r="P11" s="78"/>
      <c r="Q11" s="24"/>
      <c r="R11" s="23"/>
    </row>
    <row r="12" spans="1:18" ht="47.25" customHeight="1">
      <c r="A12" s="129" t="s">
        <v>34</v>
      </c>
      <c r="B12" s="130" t="s">
        <v>99</v>
      </c>
      <c r="C12" s="167">
        <v>205</v>
      </c>
      <c r="D12" s="167">
        <v>205</v>
      </c>
      <c r="E12" s="237">
        <v>8.3000000000000007</v>
      </c>
      <c r="F12" s="238">
        <v>8.3000000000000007</v>
      </c>
      <c r="G12" s="131">
        <v>11.7</v>
      </c>
      <c r="H12" s="132">
        <v>11.7</v>
      </c>
      <c r="I12" s="132">
        <v>37.5</v>
      </c>
      <c r="J12" s="132">
        <v>37.5</v>
      </c>
      <c r="K12" s="132">
        <v>288</v>
      </c>
      <c r="L12" s="132">
        <v>288</v>
      </c>
      <c r="M12" s="132">
        <v>13.3</v>
      </c>
      <c r="N12" s="132">
        <v>13.3</v>
      </c>
      <c r="O12" s="87"/>
      <c r="P12" s="87"/>
      <c r="Q12" s="45">
        <v>41.78</v>
      </c>
      <c r="R12" s="12"/>
    </row>
    <row r="13" spans="1:18" ht="29.25" customHeight="1">
      <c r="A13" s="133" t="s">
        <v>24</v>
      </c>
      <c r="B13" s="134" t="s">
        <v>103</v>
      </c>
      <c r="C13" s="135">
        <v>40</v>
      </c>
      <c r="D13" s="135">
        <v>40</v>
      </c>
      <c r="E13" s="136">
        <v>3.28</v>
      </c>
      <c r="F13" s="137">
        <v>3.28</v>
      </c>
      <c r="G13" s="131">
        <v>0.88</v>
      </c>
      <c r="H13" s="132">
        <v>0.88</v>
      </c>
      <c r="I13" s="132">
        <v>20.12</v>
      </c>
      <c r="J13" s="132">
        <v>20.12</v>
      </c>
      <c r="K13" s="132">
        <v>102.8</v>
      </c>
      <c r="L13" s="132">
        <v>102.8</v>
      </c>
      <c r="M13" s="132">
        <v>13.25</v>
      </c>
      <c r="N13" s="132">
        <v>13.25</v>
      </c>
      <c r="O13" s="88"/>
      <c r="P13" s="88"/>
      <c r="Q13" s="45">
        <v>9.39</v>
      </c>
      <c r="R13" s="12"/>
    </row>
    <row r="14" spans="1:18" ht="30" customHeight="1">
      <c r="A14" s="138" t="s">
        <v>47</v>
      </c>
      <c r="B14" s="139" t="s">
        <v>48</v>
      </c>
      <c r="C14" s="135">
        <v>30</v>
      </c>
      <c r="D14" s="135">
        <v>30</v>
      </c>
      <c r="E14" s="137">
        <v>7</v>
      </c>
      <c r="F14" s="137">
        <v>7</v>
      </c>
      <c r="G14" s="140">
        <v>8.8000000000000007</v>
      </c>
      <c r="H14" s="141">
        <v>8.8000000000000007</v>
      </c>
      <c r="I14" s="141">
        <v>0</v>
      </c>
      <c r="J14" s="141">
        <v>0</v>
      </c>
      <c r="K14" s="141">
        <v>107.5</v>
      </c>
      <c r="L14" s="141">
        <v>107.5</v>
      </c>
      <c r="M14" s="141">
        <v>12.92</v>
      </c>
      <c r="N14" s="141">
        <v>12.92</v>
      </c>
      <c r="O14" s="89"/>
      <c r="P14" s="89"/>
      <c r="Q14" s="50">
        <v>2.5499999999999998</v>
      </c>
      <c r="R14" s="12"/>
    </row>
    <row r="15" spans="1:18" ht="36.75" customHeight="1">
      <c r="A15" s="138" t="s">
        <v>35</v>
      </c>
      <c r="B15" s="139" t="s">
        <v>1</v>
      </c>
      <c r="C15" s="135">
        <v>10</v>
      </c>
      <c r="D15" s="135">
        <v>10</v>
      </c>
      <c r="E15" s="137">
        <v>0.1</v>
      </c>
      <c r="F15" s="142">
        <v>0.1</v>
      </c>
      <c r="G15" s="131">
        <v>8.1999999999999993</v>
      </c>
      <c r="H15" s="132">
        <v>8.1999999999999993</v>
      </c>
      <c r="I15" s="132">
        <v>0.1</v>
      </c>
      <c r="J15" s="132">
        <v>0.1</v>
      </c>
      <c r="K15" s="132">
        <v>74.8</v>
      </c>
      <c r="L15" s="132">
        <v>74.8</v>
      </c>
      <c r="M15" s="132">
        <v>4.95</v>
      </c>
      <c r="N15" s="132">
        <v>4.95</v>
      </c>
      <c r="O15" s="90"/>
      <c r="P15" s="90"/>
      <c r="Q15" s="68">
        <v>4</v>
      </c>
      <c r="R15" s="12"/>
    </row>
    <row r="16" spans="1:18" s="4" customFormat="1" ht="31.5" customHeight="1">
      <c r="A16" s="143" t="s">
        <v>21</v>
      </c>
      <c r="B16" s="143" t="s">
        <v>49</v>
      </c>
      <c r="C16" s="144">
        <v>200</v>
      </c>
      <c r="D16" s="145">
        <v>200</v>
      </c>
      <c r="E16" s="146">
        <v>4.7</v>
      </c>
      <c r="F16" s="146">
        <v>4.7</v>
      </c>
      <c r="G16" s="146">
        <v>4.3</v>
      </c>
      <c r="H16" s="146">
        <v>4.3</v>
      </c>
      <c r="I16" s="146">
        <v>12.4</v>
      </c>
      <c r="J16" s="146">
        <v>12.4</v>
      </c>
      <c r="K16" s="111">
        <v>107.2</v>
      </c>
      <c r="L16" s="146">
        <v>107.2</v>
      </c>
      <c r="M16" s="111">
        <v>13.18</v>
      </c>
      <c r="N16" s="146">
        <v>13.18</v>
      </c>
      <c r="O16" s="91"/>
      <c r="P16" s="92"/>
      <c r="Q16" s="34">
        <f>Q12+Q13+Q14+Q15</f>
        <v>57.72</v>
      </c>
      <c r="R16" s="10"/>
    </row>
    <row r="17" spans="1:18" s="82" customFormat="1" ht="22.5" customHeight="1">
      <c r="A17" s="252" t="s">
        <v>2</v>
      </c>
      <c r="B17" s="312"/>
      <c r="C17" s="229">
        <f t="shared" ref="C17:N17" si="0">SUM(C12:C16)</f>
        <v>485</v>
      </c>
      <c r="D17" s="229">
        <f t="shared" si="0"/>
        <v>485</v>
      </c>
      <c r="E17" s="84">
        <f t="shared" si="0"/>
        <v>23.38</v>
      </c>
      <c r="F17" s="84">
        <f t="shared" si="0"/>
        <v>23.38</v>
      </c>
      <c r="G17" s="84">
        <f t="shared" si="0"/>
        <v>33.880000000000003</v>
      </c>
      <c r="H17" s="84">
        <f t="shared" si="0"/>
        <v>33.880000000000003</v>
      </c>
      <c r="I17" s="84">
        <f t="shared" si="0"/>
        <v>70.12</v>
      </c>
      <c r="J17" s="84">
        <f t="shared" si="0"/>
        <v>70.12</v>
      </c>
      <c r="K17" s="84">
        <f t="shared" ref="K17:L17" si="1">SUM(K12:K16)</f>
        <v>680.30000000000007</v>
      </c>
      <c r="L17" s="84">
        <f t="shared" si="1"/>
        <v>680.30000000000007</v>
      </c>
      <c r="M17" s="84">
        <f t="shared" si="0"/>
        <v>57.6</v>
      </c>
      <c r="N17" s="84">
        <f t="shared" si="0"/>
        <v>57.6</v>
      </c>
      <c r="O17" s="85"/>
      <c r="P17" s="93"/>
      <c r="Q17" s="80"/>
      <c r="R17" s="81"/>
    </row>
    <row r="18" spans="1:18" ht="22.5" customHeight="1">
      <c r="A18" s="304" t="s">
        <v>3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83"/>
      <c r="P18" s="16"/>
      <c r="Q18" s="8"/>
      <c r="R18" s="9"/>
    </row>
    <row r="19" spans="1:18" ht="31.5" customHeight="1">
      <c r="A19" s="121" t="s">
        <v>24</v>
      </c>
      <c r="B19" s="143" t="s">
        <v>59</v>
      </c>
      <c r="C19" s="147">
        <v>30</v>
      </c>
      <c r="D19" s="147">
        <v>30</v>
      </c>
      <c r="E19" s="148">
        <v>0</v>
      </c>
      <c r="F19" s="149">
        <v>0</v>
      </c>
      <c r="G19" s="150">
        <v>0</v>
      </c>
      <c r="H19" s="151">
        <v>0</v>
      </c>
      <c r="I19" s="152">
        <v>10.5</v>
      </c>
      <c r="J19" s="152">
        <v>10.5</v>
      </c>
      <c r="K19" s="111">
        <v>4.2</v>
      </c>
      <c r="L19" s="111">
        <v>4.2</v>
      </c>
      <c r="M19" s="111">
        <v>4.5</v>
      </c>
      <c r="N19" s="111">
        <v>4.5</v>
      </c>
      <c r="O19" s="95"/>
      <c r="P19" s="95"/>
      <c r="Q19" s="30">
        <v>12.39</v>
      </c>
      <c r="R19" s="12"/>
    </row>
    <row r="20" spans="1:18" ht="36.75" customHeight="1">
      <c r="A20" s="120" t="s">
        <v>60</v>
      </c>
      <c r="B20" s="120" t="s">
        <v>61</v>
      </c>
      <c r="C20" s="145">
        <v>250</v>
      </c>
      <c r="D20" s="153">
        <v>250</v>
      </c>
      <c r="E20" s="154">
        <v>5.2</v>
      </c>
      <c r="F20" s="155">
        <v>5.2</v>
      </c>
      <c r="G20" s="111">
        <v>3.3</v>
      </c>
      <c r="H20" s="111">
        <v>3.3</v>
      </c>
      <c r="I20" s="152">
        <v>16.25</v>
      </c>
      <c r="J20" s="152">
        <v>16.25</v>
      </c>
      <c r="K20" s="151">
        <v>107</v>
      </c>
      <c r="L20" s="151">
        <v>107</v>
      </c>
      <c r="M20" s="151">
        <v>55.53</v>
      </c>
      <c r="N20" s="151">
        <v>55.53</v>
      </c>
      <c r="O20" s="96"/>
      <c r="P20" s="96"/>
      <c r="Q20" s="30">
        <v>30.75</v>
      </c>
      <c r="R20" s="12"/>
    </row>
    <row r="21" spans="1:18" ht="25.5" customHeight="1">
      <c r="A21" s="120" t="s">
        <v>62</v>
      </c>
      <c r="B21" s="120" t="s">
        <v>63</v>
      </c>
      <c r="C21" s="230">
        <v>225</v>
      </c>
      <c r="D21" s="230">
        <v>225</v>
      </c>
      <c r="E21" s="154">
        <v>15.2</v>
      </c>
      <c r="F21" s="155">
        <v>15.2</v>
      </c>
      <c r="G21" s="111">
        <v>15.4</v>
      </c>
      <c r="H21" s="111">
        <v>15.4</v>
      </c>
      <c r="I21" s="111">
        <v>38.6</v>
      </c>
      <c r="J21" s="111">
        <v>38.6</v>
      </c>
      <c r="K21" s="111">
        <v>354.4</v>
      </c>
      <c r="L21" s="111">
        <v>354.4</v>
      </c>
      <c r="M21" s="111">
        <v>50.16</v>
      </c>
      <c r="N21" s="111">
        <v>50.16</v>
      </c>
      <c r="O21" s="96"/>
      <c r="P21" s="96"/>
      <c r="Q21" s="26">
        <v>42.18</v>
      </c>
      <c r="R21" s="12"/>
    </row>
    <row r="22" spans="1:18" ht="29.25" customHeight="1">
      <c r="A22" s="120" t="s">
        <v>24</v>
      </c>
      <c r="B22" s="120" t="s">
        <v>7</v>
      </c>
      <c r="C22" s="153">
        <v>35</v>
      </c>
      <c r="D22" s="153">
        <v>35</v>
      </c>
      <c r="E22" s="156">
        <v>1.64</v>
      </c>
      <c r="F22" s="157">
        <v>1.64</v>
      </c>
      <c r="G22" s="152">
        <v>0.26</v>
      </c>
      <c r="H22" s="152">
        <v>0.26</v>
      </c>
      <c r="I22" s="152">
        <v>13.72</v>
      </c>
      <c r="J22" s="152">
        <v>13.72</v>
      </c>
      <c r="K22" s="152">
        <v>65.08</v>
      </c>
      <c r="L22" s="152">
        <v>65.08</v>
      </c>
      <c r="M22" s="152">
        <v>2.94</v>
      </c>
      <c r="N22" s="152">
        <v>2.94</v>
      </c>
      <c r="O22" s="94"/>
      <c r="P22" s="94"/>
      <c r="Q22" s="11">
        <v>9.92</v>
      </c>
      <c r="R22" s="12"/>
    </row>
    <row r="23" spans="1:18" ht="31.5" customHeight="1">
      <c r="A23" s="120" t="s">
        <v>24</v>
      </c>
      <c r="B23" s="120" t="s">
        <v>6</v>
      </c>
      <c r="C23" s="158">
        <v>30</v>
      </c>
      <c r="D23" s="158">
        <v>30</v>
      </c>
      <c r="E23" s="159">
        <v>2</v>
      </c>
      <c r="F23" s="159">
        <v>2</v>
      </c>
      <c r="G23" s="159">
        <v>0.4</v>
      </c>
      <c r="H23" s="111">
        <v>0.4</v>
      </c>
      <c r="I23" s="111">
        <v>11.9</v>
      </c>
      <c r="J23" s="111">
        <v>11.9</v>
      </c>
      <c r="K23" s="111">
        <v>58.7</v>
      </c>
      <c r="L23" s="111">
        <v>58.7</v>
      </c>
      <c r="M23" s="111">
        <v>2.58</v>
      </c>
      <c r="N23" s="111">
        <v>2.58</v>
      </c>
      <c r="O23" s="98"/>
      <c r="P23" s="98"/>
      <c r="Q23" s="25">
        <v>2.2799999999999998</v>
      </c>
      <c r="R23" s="12"/>
    </row>
    <row r="24" spans="1:18" ht="31.5" customHeight="1">
      <c r="A24" s="120">
        <v>293</v>
      </c>
      <c r="B24" s="120" t="s">
        <v>23</v>
      </c>
      <c r="C24" s="158">
        <v>200</v>
      </c>
      <c r="D24" s="158">
        <v>200</v>
      </c>
      <c r="E24" s="159">
        <v>1</v>
      </c>
      <c r="F24" s="159">
        <v>1</v>
      </c>
      <c r="G24" s="159">
        <v>0</v>
      </c>
      <c r="H24" s="111">
        <v>0</v>
      </c>
      <c r="I24" s="111">
        <v>18.2</v>
      </c>
      <c r="J24" s="111">
        <v>18.2</v>
      </c>
      <c r="K24" s="111">
        <v>76</v>
      </c>
      <c r="L24" s="111">
        <v>76</v>
      </c>
      <c r="M24" s="111">
        <v>10.8</v>
      </c>
      <c r="N24" s="111">
        <v>10.8</v>
      </c>
      <c r="O24" s="98"/>
      <c r="P24" s="98"/>
      <c r="Q24" s="25">
        <v>2.19</v>
      </c>
      <c r="R24" s="12"/>
    </row>
    <row r="25" spans="1:18" ht="28.5" customHeight="1">
      <c r="A25" s="120" t="s">
        <v>24</v>
      </c>
      <c r="B25" s="120" t="s">
        <v>64</v>
      </c>
      <c r="C25" s="153">
        <v>200</v>
      </c>
      <c r="D25" s="153">
        <v>200</v>
      </c>
      <c r="E25" s="154">
        <v>0.7</v>
      </c>
      <c r="F25" s="155">
        <v>0.7</v>
      </c>
      <c r="G25" s="159">
        <v>0.7</v>
      </c>
      <c r="H25" s="111">
        <v>0.7</v>
      </c>
      <c r="I25" s="111">
        <v>17.25</v>
      </c>
      <c r="J25" s="111">
        <v>17.25</v>
      </c>
      <c r="K25" s="111">
        <v>79.2</v>
      </c>
      <c r="L25" s="111">
        <v>79.2</v>
      </c>
      <c r="M25" s="111">
        <v>26.67</v>
      </c>
      <c r="N25" s="111">
        <v>26.67</v>
      </c>
      <c r="O25" s="94"/>
      <c r="P25" s="94"/>
      <c r="Q25" s="25">
        <v>9</v>
      </c>
      <c r="R25" s="12"/>
    </row>
    <row r="26" spans="1:18" s="4" customFormat="1" ht="31.5" customHeight="1">
      <c r="A26" s="303" t="s">
        <v>8</v>
      </c>
      <c r="B26" s="303"/>
      <c r="C26" s="231">
        <f t="shared" ref="C26:N26" si="2">SUM(C19:C25)</f>
        <v>970</v>
      </c>
      <c r="D26" s="231">
        <f t="shared" si="2"/>
        <v>970</v>
      </c>
      <c r="E26" s="86">
        <f t="shared" si="2"/>
        <v>25.74</v>
      </c>
      <c r="F26" s="86">
        <f t="shared" si="2"/>
        <v>25.74</v>
      </c>
      <c r="G26" s="86">
        <f t="shared" si="2"/>
        <v>20.059999999999999</v>
      </c>
      <c r="H26" s="86">
        <f t="shared" si="2"/>
        <v>20.059999999999999</v>
      </c>
      <c r="I26" s="86">
        <f t="shared" si="2"/>
        <v>126.42</v>
      </c>
      <c r="J26" s="86">
        <f t="shared" si="2"/>
        <v>126.42</v>
      </c>
      <c r="K26" s="86">
        <f t="shared" ref="K26:L26" si="3">SUM(K19:K25)</f>
        <v>744.58</v>
      </c>
      <c r="L26" s="86">
        <f t="shared" si="3"/>
        <v>744.58</v>
      </c>
      <c r="M26" s="86">
        <f t="shared" si="2"/>
        <v>153.18</v>
      </c>
      <c r="N26" s="86">
        <f t="shared" si="2"/>
        <v>153.18</v>
      </c>
      <c r="O26" s="99"/>
      <c r="P26" s="99"/>
      <c r="Q26" s="27">
        <f>Q19+Q20+Q21+Q22+Q23+Q24+Q25</f>
        <v>108.71</v>
      </c>
      <c r="R26" s="10"/>
    </row>
    <row r="27" spans="1:18" s="5" customFormat="1" ht="42.75" customHeight="1">
      <c r="A27" s="289" t="s">
        <v>9</v>
      </c>
      <c r="B27" s="289"/>
      <c r="C27" s="232">
        <f t="shared" ref="C27:J27" si="4">C17+C26</f>
        <v>1455</v>
      </c>
      <c r="D27" s="232">
        <f t="shared" si="4"/>
        <v>1455</v>
      </c>
      <c r="E27" s="126">
        <f t="shared" si="4"/>
        <v>49.12</v>
      </c>
      <c r="F27" s="126">
        <f t="shared" si="4"/>
        <v>49.12</v>
      </c>
      <c r="G27" s="127">
        <f t="shared" si="4"/>
        <v>53.94</v>
      </c>
      <c r="H27" s="128">
        <f t="shared" si="4"/>
        <v>53.94</v>
      </c>
      <c r="I27" s="127">
        <f t="shared" si="4"/>
        <v>196.54000000000002</v>
      </c>
      <c r="J27" s="126">
        <f t="shared" si="4"/>
        <v>196.54000000000002</v>
      </c>
      <c r="K27" s="126">
        <f t="shared" ref="K27:N27" si="5">K17+K26</f>
        <v>1424.88</v>
      </c>
      <c r="L27" s="126">
        <f t="shared" si="5"/>
        <v>1424.88</v>
      </c>
      <c r="M27" s="126">
        <f t="shared" si="5"/>
        <v>210.78</v>
      </c>
      <c r="N27" s="126">
        <f t="shared" si="5"/>
        <v>210.78</v>
      </c>
      <c r="O27" s="100"/>
      <c r="P27" s="100"/>
      <c r="Q27" s="40" t="e">
        <f>Q16+#REF!+Q26</f>
        <v>#REF!</v>
      </c>
      <c r="R27" s="15"/>
    </row>
    <row r="28" spans="1:18" ht="11.1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6.25" customHeight="1">
      <c r="A29" s="308" t="s">
        <v>65</v>
      </c>
      <c r="B29" s="30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7.5" customHeight="1">
      <c r="A30" s="310"/>
      <c r="B30" s="3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2" customFormat="1" ht="42.75" customHeight="1">
      <c r="A31" s="160" t="s">
        <v>18</v>
      </c>
      <c r="B31" s="161" t="s">
        <v>19</v>
      </c>
      <c r="C31" s="292" t="s">
        <v>58</v>
      </c>
      <c r="D31" s="283"/>
      <c r="E31" s="281" t="s">
        <v>53</v>
      </c>
      <c r="F31" s="282"/>
      <c r="G31" s="283" t="s">
        <v>54</v>
      </c>
      <c r="H31" s="283"/>
      <c r="I31" s="281" t="s">
        <v>55</v>
      </c>
      <c r="J31" s="282"/>
      <c r="K31" s="281" t="s">
        <v>56</v>
      </c>
      <c r="L31" s="284"/>
      <c r="M31" s="281" t="s">
        <v>57</v>
      </c>
      <c r="N31" s="284"/>
      <c r="O31" s="285" t="s">
        <v>57</v>
      </c>
      <c r="P31" s="286"/>
      <c r="Q31" s="75"/>
      <c r="R31" s="279" t="s">
        <v>20</v>
      </c>
    </row>
    <row r="32" spans="1:18" s="3" customFormat="1" ht="30.75" customHeight="1">
      <c r="A32" s="160"/>
      <c r="B32" s="161"/>
      <c r="C32" s="123" t="s">
        <v>52</v>
      </c>
      <c r="D32" s="123" t="s">
        <v>51</v>
      </c>
      <c r="E32" s="122" t="s">
        <v>52</v>
      </c>
      <c r="F32" s="124" t="s">
        <v>51</v>
      </c>
      <c r="G32" s="123" t="s">
        <v>52</v>
      </c>
      <c r="H32" s="124" t="s">
        <v>51</v>
      </c>
      <c r="I32" s="123" t="s">
        <v>52</v>
      </c>
      <c r="J32" s="124" t="s">
        <v>51</v>
      </c>
      <c r="K32" s="123" t="s">
        <v>52</v>
      </c>
      <c r="L32" s="124" t="s">
        <v>51</v>
      </c>
      <c r="M32" s="123" t="s">
        <v>52</v>
      </c>
      <c r="N32" s="124" t="s">
        <v>51</v>
      </c>
      <c r="O32" s="7" t="s">
        <v>52</v>
      </c>
      <c r="P32" s="77" t="s">
        <v>51</v>
      </c>
      <c r="Q32" s="76"/>
      <c r="R32" s="280"/>
    </row>
    <row r="33" spans="1:18" ht="32.25" customHeight="1">
      <c r="A33" s="277" t="s">
        <v>0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4"/>
      <c r="P33" s="24"/>
      <c r="Q33" s="24"/>
      <c r="R33" s="23"/>
    </row>
    <row r="34" spans="1:18" ht="28.5" customHeight="1">
      <c r="A34" s="143" t="s">
        <v>26</v>
      </c>
      <c r="B34" s="163" t="s">
        <v>91</v>
      </c>
      <c r="C34" s="164">
        <v>30</v>
      </c>
      <c r="D34" s="165">
        <v>30</v>
      </c>
      <c r="E34" s="132">
        <v>0.27</v>
      </c>
      <c r="F34" s="166">
        <v>0.27</v>
      </c>
      <c r="G34" s="132">
        <v>0.05</v>
      </c>
      <c r="H34" s="132">
        <v>0.05</v>
      </c>
      <c r="I34" s="132">
        <v>0.5</v>
      </c>
      <c r="J34" s="132">
        <v>0.5</v>
      </c>
      <c r="K34" s="167">
        <v>5.08</v>
      </c>
      <c r="L34" s="167">
        <v>5.08</v>
      </c>
      <c r="M34" s="167">
        <v>5.55</v>
      </c>
      <c r="N34" s="167">
        <v>5.55</v>
      </c>
      <c r="O34" s="25"/>
      <c r="P34" s="25"/>
      <c r="Q34" s="25">
        <v>8.75</v>
      </c>
      <c r="R34" s="12" t="s">
        <v>25</v>
      </c>
    </row>
    <row r="35" spans="1:18" ht="48" customHeight="1">
      <c r="A35" s="143" t="s">
        <v>39</v>
      </c>
      <c r="B35" s="163" t="s">
        <v>66</v>
      </c>
      <c r="C35" s="186">
        <v>140</v>
      </c>
      <c r="D35" s="186">
        <v>140</v>
      </c>
      <c r="E35" s="168">
        <v>14.49</v>
      </c>
      <c r="F35" s="169">
        <v>14.49</v>
      </c>
      <c r="G35" s="170">
        <v>10.17</v>
      </c>
      <c r="H35" s="170">
        <v>10.17</v>
      </c>
      <c r="I35" s="170">
        <v>5.67</v>
      </c>
      <c r="J35" s="170">
        <v>5.67</v>
      </c>
      <c r="K35" s="170">
        <v>141.80000000000001</v>
      </c>
      <c r="L35" s="170">
        <v>141.80000000000001</v>
      </c>
      <c r="M35" s="170">
        <v>22.77</v>
      </c>
      <c r="N35" s="170">
        <v>22.77</v>
      </c>
      <c r="O35" s="51"/>
      <c r="P35" s="51"/>
      <c r="Q35" s="51">
        <v>68.55</v>
      </c>
      <c r="R35" s="12"/>
    </row>
    <row r="36" spans="1:18" ht="30" customHeight="1">
      <c r="A36" s="143" t="s">
        <v>43</v>
      </c>
      <c r="B36" s="143" t="s">
        <v>44</v>
      </c>
      <c r="C36" s="135">
        <v>200</v>
      </c>
      <c r="D36" s="171">
        <v>200</v>
      </c>
      <c r="E36" s="172">
        <v>3.92</v>
      </c>
      <c r="F36" s="172">
        <v>3.92</v>
      </c>
      <c r="G36" s="172">
        <v>6.21</v>
      </c>
      <c r="H36" s="172">
        <v>6.21</v>
      </c>
      <c r="I36" s="170">
        <v>20.77</v>
      </c>
      <c r="J36" s="170">
        <v>20.77</v>
      </c>
      <c r="K36" s="170">
        <v>187.7</v>
      </c>
      <c r="L36" s="170">
        <v>187.7</v>
      </c>
      <c r="M36" s="170">
        <v>16.11</v>
      </c>
      <c r="N36" s="170">
        <v>16.11</v>
      </c>
      <c r="O36" s="51"/>
      <c r="P36" s="51"/>
      <c r="Q36" s="51">
        <v>2.2799999999999998</v>
      </c>
      <c r="R36" s="12"/>
    </row>
    <row r="37" spans="1:18" ht="30" customHeight="1">
      <c r="A37" s="143" t="s">
        <v>24</v>
      </c>
      <c r="B37" s="143" t="s">
        <v>6</v>
      </c>
      <c r="C37" s="165">
        <v>30</v>
      </c>
      <c r="D37" s="165">
        <v>30</v>
      </c>
      <c r="E37" s="166">
        <v>2</v>
      </c>
      <c r="F37" s="166">
        <v>2</v>
      </c>
      <c r="G37" s="166">
        <v>0.4</v>
      </c>
      <c r="H37" s="132">
        <v>0.4</v>
      </c>
      <c r="I37" s="132">
        <v>11.9</v>
      </c>
      <c r="J37" s="132">
        <v>11.9</v>
      </c>
      <c r="K37" s="132">
        <v>58.7</v>
      </c>
      <c r="L37" s="132">
        <v>58.7</v>
      </c>
      <c r="M37" s="132">
        <v>2.58</v>
      </c>
      <c r="N37" s="132">
        <v>2.58</v>
      </c>
      <c r="O37" s="98"/>
      <c r="P37" s="98"/>
      <c r="Q37" s="51">
        <v>2.2799999999999998</v>
      </c>
      <c r="R37" s="12"/>
    </row>
    <row r="38" spans="1:18" ht="40.5" customHeight="1">
      <c r="A38" s="143" t="s">
        <v>41</v>
      </c>
      <c r="B38" s="143" t="s">
        <v>13</v>
      </c>
      <c r="C38" s="135">
        <v>200</v>
      </c>
      <c r="D38" s="135">
        <v>200</v>
      </c>
      <c r="E38" s="137">
        <v>0.3</v>
      </c>
      <c r="F38" s="174">
        <v>0.3</v>
      </c>
      <c r="G38" s="172">
        <v>0</v>
      </c>
      <c r="H38" s="172">
        <v>0</v>
      </c>
      <c r="I38" s="172">
        <v>6.7</v>
      </c>
      <c r="J38" s="172">
        <v>6.7</v>
      </c>
      <c r="K38" s="172">
        <v>27.9</v>
      </c>
      <c r="L38" s="172">
        <v>27.9</v>
      </c>
      <c r="M38" s="172">
        <v>2.5499999999999998</v>
      </c>
      <c r="N38" s="172">
        <v>2.5499999999999998</v>
      </c>
      <c r="O38" s="46"/>
      <c r="P38" s="46"/>
      <c r="Q38" s="70">
        <v>2.4</v>
      </c>
      <c r="R38" s="12"/>
    </row>
    <row r="39" spans="1:18" s="4" customFormat="1" ht="29.25" customHeight="1">
      <c r="A39" s="289" t="s">
        <v>67</v>
      </c>
      <c r="B39" s="289"/>
      <c r="C39" s="233">
        <f t="shared" ref="C39:N39" si="6">SUM(C34:C38)</f>
        <v>600</v>
      </c>
      <c r="D39" s="233">
        <f t="shared" si="6"/>
        <v>600</v>
      </c>
      <c r="E39" s="162">
        <f t="shared" si="6"/>
        <v>20.98</v>
      </c>
      <c r="F39" s="162">
        <f t="shared" si="6"/>
        <v>20.98</v>
      </c>
      <c r="G39" s="162">
        <f t="shared" si="6"/>
        <v>16.829999999999998</v>
      </c>
      <c r="H39" s="162">
        <f t="shared" si="6"/>
        <v>16.829999999999998</v>
      </c>
      <c r="I39" s="162">
        <f t="shared" si="6"/>
        <v>45.54</v>
      </c>
      <c r="J39" s="162">
        <f t="shared" si="6"/>
        <v>45.54</v>
      </c>
      <c r="K39" s="162">
        <f t="shared" ref="K39:L39" si="7">SUM(K34:K38)</f>
        <v>421.18</v>
      </c>
      <c r="L39" s="162">
        <f t="shared" si="7"/>
        <v>421.18</v>
      </c>
      <c r="M39" s="162">
        <f t="shared" si="6"/>
        <v>49.559999999999995</v>
      </c>
      <c r="N39" s="162">
        <f t="shared" si="6"/>
        <v>49.559999999999995</v>
      </c>
      <c r="O39" s="14"/>
      <c r="P39" s="14"/>
      <c r="Q39" s="14">
        <v>27</v>
      </c>
      <c r="R39" s="10"/>
    </row>
    <row r="40" spans="1:18" ht="24.75" customHeight="1">
      <c r="A40" s="259" t="s">
        <v>3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8"/>
      <c r="P40" s="8"/>
      <c r="Q40" s="8"/>
      <c r="R40" s="9"/>
    </row>
    <row r="41" spans="1:18" ht="30" customHeight="1">
      <c r="A41" s="143" t="s">
        <v>68</v>
      </c>
      <c r="B41" s="133" t="s">
        <v>69</v>
      </c>
      <c r="C41" s="175">
        <v>60</v>
      </c>
      <c r="D41" s="175">
        <v>100</v>
      </c>
      <c r="E41" s="132">
        <v>0.9</v>
      </c>
      <c r="F41" s="132">
        <v>1.5</v>
      </c>
      <c r="G41" s="132">
        <v>6.75</v>
      </c>
      <c r="H41" s="132">
        <v>11.25</v>
      </c>
      <c r="I41" s="132">
        <v>5.0250000000000004</v>
      </c>
      <c r="J41" s="132">
        <v>8.3800000000000008</v>
      </c>
      <c r="K41" s="176">
        <v>83.93</v>
      </c>
      <c r="L41" s="176">
        <v>139.88</v>
      </c>
      <c r="M41" s="176">
        <v>5.21</v>
      </c>
      <c r="N41" s="176">
        <v>8.68</v>
      </c>
      <c r="O41" s="117"/>
      <c r="P41" s="96"/>
      <c r="Q41" s="30">
        <v>16.88</v>
      </c>
      <c r="R41" s="12"/>
    </row>
    <row r="42" spans="1:18" ht="44.1" customHeight="1">
      <c r="A42" s="125" t="s">
        <v>31</v>
      </c>
      <c r="B42" s="163" t="s">
        <v>32</v>
      </c>
      <c r="C42" s="186">
        <v>250</v>
      </c>
      <c r="D42" s="186">
        <v>250</v>
      </c>
      <c r="E42" s="168">
        <v>6.45</v>
      </c>
      <c r="F42" s="169">
        <v>6.45</v>
      </c>
      <c r="G42" s="177">
        <v>3.48</v>
      </c>
      <c r="H42" s="176">
        <v>3.48</v>
      </c>
      <c r="I42" s="178">
        <v>23.13</v>
      </c>
      <c r="J42" s="178">
        <v>23.13</v>
      </c>
      <c r="K42" s="178">
        <v>149.5</v>
      </c>
      <c r="L42" s="178">
        <v>149.5</v>
      </c>
      <c r="M42" s="178">
        <v>22.58</v>
      </c>
      <c r="N42" s="178">
        <v>22.58</v>
      </c>
      <c r="O42" s="116"/>
      <c r="P42" s="94"/>
      <c r="Q42" s="11">
        <v>21.19</v>
      </c>
      <c r="R42" s="12"/>
    </row>
    <row r="43" spans="1:18" s="35" customFormat="1" ht="33" customHeight="1">
      <c r="A43" s="129" t="s">
        <v>27</v>
      </c>
      <c r="B43" s="130" t="s">
        <v>70</v>
      </c>
      <c r="C43" s="186">
        <v>130</v>
      </c>
      <c r="D43" s="186">
        <v>130</v>
      </c>
      <c r="E43" s="168">
        <v>9.59</v>
      </c>
      <c r="F43" s="169">
        <v>9.59</v>
      </c>
      <c r="G43" s="166">
        <v>10</v>
      </c>
      <c r="H43" s="179">
        <v>10</v>
      </c>
      <c r="I43" s="180">
        <v>1.52</v>
      </c>
      <c r="J43" s="180">
        <v>1.52</v>
      </c>
      <c r="K43" s="180">
        <v>134.56</v>
      </c>
      <c r="L43" s="180">
        <v>134.56</v>
      </c>
      <c r="M43" s="180">
        <v>52.03</v>
      </c>
      <c r="N43" s="180">
        <v>52.03</v>
      </c>
      <c r="O43" s="101"/>
      <c r="P43" s="102"/>
      <c r="Q43" s="47">
        <v>16.8</v>
      </c>
    </row>
    <row r="44" spans="1:18" ht="33" customHeight="1">
      <c r="A44" s="133" t="s">
        <v>22</v>
      </c>
      <c r="B44" s="133" t="s">
        <v>15</v>
      </c>
      <c r="C44" s="135">
        <v>150</v>
      </c>
      <c r="D44" s="135">
        <v>150</v>
      </c>
      <c r="E44" s="137">
        <v>6.83</v>
      </c>
      <c r="F44" s="142">
        <v>6.83</v>
      </c>
      <c r="G44" s="131">
        <v>5.75</v>
      </c>
      <c r="H44" s="132">
        <v>5.75</v>
      </c>
      <c r="I44" s="181">
        <v>29.92</v>
      </c>
      <c r="J44" s="181">
        <v>29.92</v>
      </c>
      <c r="K44" s="181">
        <v>199.08</v>
      </c>
      <c r="L44" s="181">
        <v>199.08</v>
      </c>
      <c r="M44" s="181">
        <v>14.67</v>
      </c>
      <c r="N44" s="181">
        <v>14.67</v>
      </c>
      <c r="O44" s="110"/>
      <c r="P44" s="94"/>
      <c r="Q44" s="11">
        <v>12.87</v>
      </c>
      <c r="R44" s="12"/>
    </row>
    <row r="45" spans="1:18" ht="32.25" customHeight="1">
      <c r="A45" s="143" t="s">
        <v>24</v>
      </c>
      <c r="B45" s="143" t="s">
        <v>7</v>
      </c>
      <c r="C45" s="135">
        <v>35</v>
      </c>
      <c r="D45" s="135">
        <v>35</v>
      </c>
      <c r="E45" s="168">
        <v>1.64</v>
      </c>
      <c r="F45" s="169">
        <v>1.64</v>
      </c>
      <c r="G45" s="167">
        <v>0.26</v>
      </c>
      <c r="H45" s="167">
        <v>0.26</v>
      </c>
      <c r="I45" s="167">
        <v>13.72</v>
      </c>
      <c r="J45" s="167">
        <v>13.72</v>
      </c>
      <c r="K45" s="167">
        <v>65.08</v>
      </c>
      <c r="L45" s="167">
        <v>65.08</v>
      </c>
      <c r="M45" s="167">
        <v>2.94</v>
      </c>
      <c r="N45" s="167">
        <v>2.94</v>
      </c>
      <c r="O45" s="98"/>
      <c r="P45" s="98"/>
      <c r="Q45" s="25">
        <v>2.2799999999999998</v>
      </c>
      <c r="R45" s="12"/>
    </row>
    <row r="46" spans="1:18" ht="42.75" customHeight="1">
      <c r="A46" s="143" t="s">
        <v>24</v>
      </c>
      <c r="B46" s="143" t="s">
        <v>6</v>
      </c>
      <c r="C46" s="165">
        <v>30</v>
      </c>
      <c r="D46" s="165">
        <v>30</v>
      </c>
      <c r="E46" s="166">
        <v>2</v>
      </c>
      <c r="F46" s="166">
        <v>2</v>
      </c>
      <c r="G46" s="166">
        <v>0.4</v>
      </c>
      <c r="H46" s="132">
        <v>0.4</v>
      </c>
      <c r="I46" s="132">
        <v>11.9</v>
      </c>
      <c r="J46" s="132">
        <v>11.9</v>
      </c>
      <c r="K46" s="132">
        <v>58.7</v>
      </c>
      <c r="L46" s="132">
        <v>58.7</v>
      </c>
      <c r="M46" s="132">
        <v>2.58</v>
      </c>
      <c r="N46" s="132">
        <v>2.58</v>
      </c>
      <c r="O46" s="98"/>
      <c r="P46" s="98"/>
      <c r="Q46" s="25">
        <v>2.19</v>
      </c>
      <c r="R46" s="12"/>
    </row>
    <row r="47" spans="1:18" ht="41.25" customHeight="1">
      <c r="A47" s="242" t="s">
        <v>40</v>
      </c>
      <c r="B47" s="139" t="s">
        <v>71</v>
      </c>
      <c r="C47" s="135">
        <v>200</v>
      </c>
      <c r="D47" s="135">
        <v>200</v>
      </c>
      <c r="E47" s="137">
        <v>1</v>
      </c>
      <c r="F47" s="142">
        <v>1</v>
      </c>
      <c r="G47" s="131">
        <v>0.1</v>
      </c>
      <c r="H47" s="132">
        <v>0.1</v>
      </c>
      <c r="I47" s="132">
        <v>15.7</v>
      </c>
      <c r="J47" s="132">
        <v>15.7</v>
      </c>
      <c r="K47" s="132">
        <v>66.900000000000006</v>
      </c>
      <c r="L47" s="132">
        <v>66.900000000000006</v>
      </c>
      <c r="M47" s="132">
        <v>10.56</v>
      </c>
      <c r="N47" s="132">
        <v>10.56</v>
      </c>
      <c r="O47" s="98"/>
      <c r="P47" s="94"/>
      <c r="Q47" s="11">
        <v>3.71</v>
      </c>
      <c r="R47" s="12"/>
    </row>
    <row r="48" spans="1:18" ht="41.25" customHeight="1">
      <c r="A48" s="241" t="s">
        <v>24</v>
      </c>
      <c r="B48" s="139" t="s">
        <v>112</v>
      </c>
      <c r="C48" s="135">
        <v>200</v>
      </c>
      <c r="D48" s="135">
        <v>200</v>
      </c>
      <c r="E48" s="137">
        <v>1.8</v>
      </c>
      <c r="F48" s="142">
        <v>1.8</v>
      </c>
      <c r="G48" s="131">
        <v>0.4</v>
      </c>
      <c r="H48" s="132">
        <v>0.4</v>
      </c>
      <c r="I48" s="132">
        <v>16.2</v>
      </c>
      <c r="J48" s="132">
        <v>16.2</v>
      </c>
      <c r="K48" s="132">
        <v>72</v>
      </c>
      <c r="L48" s="132">
        <v>72</v>
      </c>
      <c r="M48" s="132">
        <v>36.53</v>
      </c>
      <c r="N48" s="132">
        <v>36.53</v>
      </c>
      <c r="O48" s="98"/>
      <c r="P48" s="94"/>
      <c r="Q48" s="11">
        <v>3.71</v>
      </c>
      <c r="R48" s="12"/>
    </row>
    <row r="49" spans="1:18" s="4" customFormat="1" ht="30" customHeight="1">
      <c r="A49" s="289" t="s">
        <v>8</v>
      </c>
      <c r="B49" s="289"/>
      <c r="C49" s="233">
        <f t="shared" ref="C49:N49" si="8">SUM(C41:C48)</f>
        <v>1055</v>
      </c>
      <c r="D49" s="233">
        <f t="shared" si="8"/>
        <v>1095</v>
      </c>
      <c r="E49" s="162">
        <f t="shared" si="8"/>
        <v>30.210000000000004</v>
      </c>
      <c r="F49" s="162">
        <f t="shared" si="8"/>
        <v>30.81</v>
      </c>
      <c r="G49" s="162">
        <f t="shared" si="8"/>
        <v>27.14</v>
      </c>
      <c r="H49" s="162">
        <f t="shared" si="8"/>
        <v>31.64</v>
      </c>
      <c r="I49" s="162">
        <f t="shared" si="8"/>
        <v>117.11500000000001</v>
      </c>
      <c r="J49" s="162">
        <f t="shared" si="8"/>
        <v>120.47000000000001</v>
      </c>
      <c r="K49" s="162">
        <f t="shared" ref="K49:L49" si="9">SUM(K41:K48)</f>
        <v>829.75000000000011</v>
      </c>
      <c r="L49" s="162">
        <f t="shared" si="9"/>
        <v>885.7</v>
      </c>
      <c r="M49" s="162">
        <f t="shared" si="8"/>
        <v>147.1</v>
      </c>
      <c r="N49" s="162">
        <f t="shared" si="8"/>
        <v>150.57</v>
      </c>
      <c r="O49" s="14"/>
      <c r="P49" s="14"/>
      <c r="Q49" s="34">
        <f>Q41+Q42+Q43+Q44+Q45+Q46+Q48</f>
        <v>75.92</v>
      </c>
      <c r="R49" s="10"/>
    </row>
    <row r="50" spans="1:18" s="5" customFormat="1" ht="34.5" customHeight="1">
      <c r="A50" s="267" t="s">
        <v>10</v>
      </c>
      <c r="B50" s="267"/>
      <c r="C50" s="232">
        <f t="shared" ref="C50:N50" si="10">C39+C49</f>
        <v>1655</v>
      </c>
      <c r="D50" s="232">
        <f t="shared" si="10"/>
        <v>1695</v>
      </c>
      <c r="E50" s="126">
        <f t="shared" si="10"/>
        <v>51.190000000000005</v>
      </c>
      <c r="F50" s="126">
        <f t="shared" si="10"/>
        <v>51.79</v>
      </c>
      <c r="G50" s="126">
        <f t="shared" si="10"/>
        <v>43.97</v>
      </c>
      <c r="H50" s="126">
        <f t="shared" si="10"/>
        <v>48.47</v>
      </c>
      <c r="I50" s="126">
        <f t="shared" si="10"/>
        <v>162.655</v>
      </c>
      <c r="J50" s="126">
        <f t="shared" si="10"/>
        <v>166.01000000000002</v>
      </c>
      <c r="K50" s="126">
        <f t="shared" ref="K50:L50" si="11">K39+K49</f>
        <v>1250.93</v>
      </c>
      <c r="L50" s="126">
        <f t="shared" si="11"/>
        <v>1306.8800000000001</v>
      </c>
      <c r="M50" s="126">
        <f t="shared" si="10"/>
        <v>196.66</v>
      </c>
      <c r="N50" s="126">
        <f t="shared" si="10"/>
        <v>200.13</v>
      </c>
      <c r="O50" s="28"/>
      <c r="P50" s="28"/>
      <c r="Q50" s="40" t="e">
        <f>#REF!+Q39+Q49</f>
        <v>#REF!</v>
      </c>
      <c r="R50" s="15"/>
    </row>
    <row r="51" spans="1:18" ht="11.1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6"/>
      <c r="P51" s="6"/>
      <c r="Q51" s="6"/>
      <c r="R51" s="6"/>
    </row>
    <row r="52" spans="1:18" ht="29.25" customHeight="1">
      <c r="A52" s="302" t="s">
        <v>72</v>
      </c>
      <c r="B52" s="30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2" customFormat="1" ht="41.25" customHeight="1">
      <c r="A53" s="296" t="s">
        <v>18</v>
      </c>
      <c r="B53" s="290" t="s">
        <v>19</v>
      </c>
      <c r="C53" s="297" t="s">
        <v>58</v>
      </c>
      <c r="D53" s="298"/>
      <c r="E53" s="299" t="s">
        <v>53</v>
      </c>
      <c r="F53" s="300"/>
      <c r="G53" s="298" t="s">
        <v>54</v>
      </c>
      <c r="H53" s="298"/>
      <c r="I53" s="299" t="s">
        <v>55</v>
      </c>
      <c r="J53" s="300"/>
      <c r="K53" s="299" t="s">
        <v>56</v>
      </c>
      <c r="L53" s="301"/>
      <c r="M53" s="299" t="s">
        <v>57</v>
      </c>
      <c r="N53" s="301"/>
      <c r="O53" s="285" t="s">
        <v>57</v>
      </c>
      <c r="P53" s="286"/>
      <c r="Q53" s="75"/>
      <c r="R53" s="279" t="s">
        <v>20</v>
      </c>
    </row>
    <row r="54" spans="1:18" s="3" customFormat="1" ht="25.5" customHeight="1">
      <c r="A54" s="296"/>
      <c r="B54" s="290"/>
      <c r="C54" s="183" t="s">
        <v>52</v>
      </c>
      <c r="D54" s="183" t="s">
        <v>51</v>
      </c>
      <c r="E54" s="184" t="s">
        <v>52</v>
      </c>
      <c r="F54" s="185" t="s">
        <v>51</v>
      </c>
      <c r="G54" s="183" t="s">
        <v>52</v>
      </c>
      <c r="H54" s="185" t="s">
        <v>51</v>
      </c>
      <c r="I54" s="183" t="s">
        <v>52</v>
      </c>
      <c r="J54" s="185" t="s">
        <v>51</v>
      </c>
      <c r="K54" s="183" t="s">
        <v>52</v>
      </c>
      <c r="L54" s="185" t="s">
        <v>51</v>
      </c>
      <c r="M54" s="183" t="s">
        <v>52</v>
      </c>
      <c r="N54" s="185" t="s">
        <v>51</v>
      </c>
      <c r="O54" s="7" t="s">
        <v>52</v>
      </c>
      <c r="P54" s="77" t="s">
        <v>51</v>
      </c>
      <c r="Q54" s="76"/>
      <c r="R54" s="280"/>
    </row>
    <row r="55" spans="1:18" ht="32.25" customHeight="1">
      <c r="A55" s="276" t="s">
        <v>0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4"/>
      <c r="P55" s="24"/>
      <c r="Q55" s="24"/>
      <c r="R55" s="9"/>
    </row>
    <row r="56" spans="1:18" ht="49.5" customHeight="1">
      <c r="A56" s="188">
        <v>4</v>
      </c>
      <c r="B56" s="163" t="s">
        <v>37</v>
      </c>
      <c r="C56" s="227">
        <v>60</v>
      </c>
      <c r="D56" s="186">
        <v>100</v>
      </c>
      <c r="E56" s="186">
        <v>2</v>
      </c>
      <c r="F56" s="228">
        <v>2</v>
      </c>
      <c r="G56" s="189">
        <v>8.1</v>
      </c>
      <c r="H56" s="189">
        <v>8.1</v>
      </c>
      <c r="I56" s="189">
        <v>8.4</v>
      </c>
      <c r="J56" s="189">
        <v>8.4</v>
      </c>
      <c r="K56" s="189">
        <v>114.4</v>
      </c>
      <c r="L56" s="189">
        <v>114.4</v>
      </c>
      <c r="M56" s="189">
        <v>11.31</v>
      </c>
      <c r="N56" s="189">
        <v>18.850000000000001</v>
      </c>
      <c r="O56" s="103"/>
      <c r="P56" s="103"/>
      <c r="Q56" s="48">
        <v>5.28</v>
      </c>
      <c r="R56" s="12"/>
    </row>
    <row r="57" spans="1:18" ht="30" customHeight="1">
      <c r="A57" s="129" t="s">
        <v>73</v>
      </c>
      <c r="B57" s="130" t="s">
        <v>4</v>
      </c>
      <c r="C57" s="186">
        <v>130</v>
      </c>
      <c r="D57" s="186">
        <v>130</v>
      </c>
      <c r="E57" s="137">
        <v>13.5</v>
      </c>
      <c r="F57" s="142">
        <v>13.5</v>
      </c>
      <c r="G57" s="141">
        <v>13.5</v>
      </c>
      <c r="H57" s="141">
        <v>13.5</v>
      </c>
      <c r="I57" s="141">
        <v>3.1</v>
      </c>
      <c r="J57" s="141">
        <v>3.1</v>
      </c>
      <c r="K57" s="141">
        <v>188.9</v>
      </c>
      <c r="L57" s="141">
        <v>188.9</v>
      </c>
      <c r="M57" s="141">
        <v>53.31</v>
      </c>
      <c r="N57" s="141">
        <v>53.31</v>
      </c>
      <c r="O57" s="104"/>
      <c r="P57" s="104"/>
      <c r="Q57" s="49">
        <v>36.049999999999997</v>
      </c>
      <c r="R57" s="12"/>
    </row>
    <row r="58" spans="1:18" ht="32.25" customHeight="1">
      <c r="A58" s="133" t="s">
        <v>28</v>
      </c>
      <c r="B58" s="133" t="s">
        <v>29</v>
      </c>
      <c r="C58" s="135">
        <v>150</v>
      </c>
      <c r="D58" s="135">
        <v>150</v>
      </c>
      <c r="E58" s="137">
        <v>3</v>
      </c>
      <c r="F58" s="142">
        <v>3</v>
      </c>
      <c r="G58" s="141">
        <v>4.5</v>
      </c>
      <c r="H58" s="141">
        <v>4.5</v>
      </c>
      <c r="I58" s="141">
        <v>30.33</v>
      </c>
      <c r="J58" s="141">
        <v>30.33</v>
      </c>
      <c r="K58" s="141">
        <v>173.92</v>
      </c>
      <c r="L58" s="141">
        <v>173.92</v>
      </c>
      <c r="M58" s="141">
        <v>15.18</v>
      </c>
      <c r="N58" s="141">
        <v>15.18</v>
      </c>
      <c r="O58" s="104"/>
      <c r="P58" s="104"/>
      <c r="Q58" s="49">
        <v>7.29</v>
      </c>
      <c r="R58" s="12"/>
    </row>
    <row r="59" spans="1:18" ht="32.25" customHeight="1">
      <c r="A59" s="143" t="s">
        <v>24</v>
      </c>
      <c r="B59" s="143" t="s">
        <v>6</v>
      </c>
      <c r="C59" s="165">
        <v>30</v>
      </c>
      <c r="D59" s="165">
        <v>30</v>
      </c>
      <c r="E59" s="166">
        <v>2</v>
      </c>
      <c r="F59" s="166">
        <v>2</v>
      </c>
      <c r="G59" s="166">
        <v>0.4</v>
      </c>
      <c r="H59" s="132">
        <v>0.4</v>
      </c>
      <c r="I59" s="132">
        <v>11.9</v>
      </c>
      <c r="J59" s="132">
        <v>11.9</v>
      </c>
      <c r="K59" s="132">
        <v>58.7</v>
      </c>
      <c r="L59" s="132">
        <v>58.7</v>
      </c>
      <c r="M59" s="132">
        <v>2.58</v>
      </c>
      <c r="N59" s="132">
        <v>2.58</v>
      </c>
      <c r="O59" s="98"/>
      <c r="P59" s="98"/>
      <c r="Q59" s="50">
        <v>2.2799999999999998</v>
      </c>
      <c r="R59" s="12"/>
    </row>
    <row r="60" spans="1:18" ht="36" customHeight="1">
      <c r="A60" s="129" t="s">
        <v>30</v>
      </c>
      <c r="B60" s="130" t="s">
        <v>5</v>
      </c>
      <c r="C60" s="190">
        <v>200</v>
      </c>
      <c r="D60" s="190">
        <v>200</v>
      </c>
      <c r="E60" s="191">
        <v>0.3</v>
      </c>
      <c r="F60" s="192">
        <v>0.3</v>
      </c>
      <c r="G60" s="189">
        <v>0.1</v>
      </c>
      <c r="H60" s="193">
        <v>0.1</v>
      </c>
      <c r="I60" s="189">
        <v>7.2</v>
      </c>
      <c r="J60" s="189">
        <v>7.2</v>
      </c>
      <c r="K60" s="189">
        <v>30.8</v>
      </c>
      <c r="L60" s="189">
        <v>30.8</v>
      </c>
      <c r="M60" s="141">
        <v>8.1</v>
      </c>
      <c r="N60" s="141">
        <v>8.1</v>
      </c>
      <c r="O60" s="103"/>
      <c r="P60" s="103"/>
      <c r="Q60" s="54">
        <v>5.83</v>
      </c>
      <c r="R60" s="12"/>
    </row>
    <row r="61" spans="1:18" s="4" customFormat="1" ht="34.5" customHeight="1">
      <c r="A61" s="293" t="s">
        <v>2</v>
      </c>
      <c r="B61" s="293"/>
      <c r="C61" s="186">
        <f t="shared" ref="C61:N61" si="12">SUM(C56:C60)</f>
        <v>570</v>
      </c>
      <c r="D61" s="186">
        <f t="shared" si="12"/>
        <v>610</v>
      </c>
      <c r="E61" s="186">
        <f t="shared" si="12"/>
        <v>20.8</v>
      </c>
      <c r="F61" s="186">
        <f t="shared" si="12"/>
        <v>20.8</v>
      </c>
      <c r="G61" s="186">
        <f t="shared" si="12"/>
        <v>26.6</v>
      </c>
      <c r="H61" s="186">
        <f t="shared" si="12"/>
        <v>26.6</v>
      </c>
      <c r="I61" s="186">
        <f t="shared" si="12"/>
        <v>60.93</v>
      </c>
      <c r="J61" s="186">
        <f t="shared" si="12"/>
        <v>60.93</v>
      </c>
      <c r="K61" s="186">
        <f t="shared" si="12"/>
        <v>566.72</v>
      </c>
      <c r="L61" s="186">
        <f t="shared" si="12"/>
        <v>566.72</v>
      </c>
      <c r="M61" s="186">
        <f t="shared" si="12"/>
        <v>90.48</v>
      </c>
      <c r="N61" s="186">
        <f t="shared" si="12"/>
        <v>98.02</v>
      </c>
      <c r="O61" s="52"/>
      <c r="P61" s="52"/>
      <c r="Q61" s="55">
        <f>Q56+Q57+Q58+Q59+Q60</f>
        <v>56.73</v>
      </c>
      <c r="R61" s="53"/>
    </row>
    <row r="62" spans="1:18" ht="33.75" customHeight="1">
      <c r="A62" s="294" t="s">
        <v>3</v>
      </c>
      <c r="B62" s="295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8"/>
      <c r="P62" s="8"/>
      <c r="Q62" s="8"/>
      <c r="R62" s="9"/>
    </row>
    <row r="63" spans="1:18" ht="41.25" customHeight="1">
      <c r="A63" s="143" t="s">
        <v>75</v>
      </c>
      <c r="B63" s="143" t="s">
        <v>74</v>
      </c>
      <c r="C63" s="135">
        <v>30</v>
      </c>
      <c r="D63" s="135">
        <v>30</v>
      </c>
      <c r="E63" s="194">
        <v>5.0999999999999996</v>
      </c>
      <c r="F63" s="195">
        <v>5.0999999999999996</v>
      </c>
      <c r="G63" s="177">
        <v>7.0000000000000007E-2</v>
      </c>
      <c r="H63" s="132">
        <v>7.0000000000000007E-2</v>
      </c>
      <c r="I63" s="167">
        <v>3.0750000000000002</v>
      </c>
      <c r="J63" s="167">
        <v>3.0750000000000002</v>
      </c>
      <c r="K63" s="132">
        <v>15.67</v>
      </c>
      <c r="L63" s="132">
        <v>15.67</v>
      </c>
      <c r="M63" s="132">
        <v>4.05</v>
      </c>
      <c r="N63" s="132">
        <v>4.05</v>
      </c>
      <c r="O63" s="95"/>
      <c r="P63" s="95"/>
      <c r="Q63" s="30">
        <v>12.39</v>
      </c>
      <c r="R63" s="12"/>
    </row>
    <row r="64" spans="1:18" ht="54.75" customHeight="1">
      <c r="A64" s="196" t="s">
        <v>76</v>
      </c>
      <c r="B64" s="197" t="s">
        <v>77</v>
      </c>
      <c r="C64" s="186">
        <v>260</v>
      </c>
      <c r="D64" s="186">
        <v>260</v>
      </c>
      <c r="E64" s="168">
        <v>8.75</v>
      </c>
      <c r="F64" s="169">
        <v>8.75</v>
      </c>
      <c r="G64" s="132">
        <v>10.5</v>
      </c>
      <c r="H64" s="132">
        <v>10.5</v>
      </c>
      <c r="I64" s="132">
        <v>11.33</v>
      </c>
      <c r="J64" s="132">
        <v>11.33</v>
      </c>
      <c r="K64" s="132">
        <v>177.5</v>
      </c>
      <c r="L64" s="132">
        <v>177.5</v>
      </c>
      <c r="M64" s="132">
        <v>22.37</v>
      </c>
      <c r="N64" s="132">
        <v>22.37</v>
      </c>
      <c r="O64" s="95"/>
      <c r="P64" s="95"/>
      <c r="Q64" s="30">
        <v>17.09</v>
      </c>
      <c r="R64" s="12"/>
    </row>
    <row r="65" spans="1:18" ht="48.75" customHeight="1">
      <c r="A65" s="188">
        <v>452</v>
      </c>
      <c r="B65" s="139" t="s">
        <v>33</v>
      </c>
      <c r="C65" s="186">
        <v>130</v>
      </c>
      <c r="D65" s="186">
        <v>130</v>
      </c>
      <c r="E65" s="137">
        <v>13</v>
      </c>
      <c r="F65" s="142">
        <v>13</v>
      </c>
      <c r="G65" s="198">
        <v>10.37</v>
      </c>
      <c r="H65" s="198">
        <v>10.37</v>
      </c>
      <c r="I65" s="198">
        <v>9.27</v>
      </c>
      <c r="J65" s="198">
        <v>9.27</v>
      </c>
      <c r="K65" s="198">
        <v>176.81</v>
      </c>
      <c r="L65" s="198">
        <v>176.81</v>
      </c>
      <c r="M65" s="198">
        <v>52.1</v>
      </c>
      <c r="N65" s="198">
        <v>52.1</v>
      </c>
      <c r="O65" s="94"/>
      <c r="P65" s="94"/>
      <c r="Q65" s="30">
        <v>36.43</v>
      </c>
      <c r="R65" s="12"/>
    </row>
    <row r="66" spans="1:18" ht="30.75" customHeight="1">
      <c r="A66" s="143" t="s">
        <v>39</v>
      </c>
      <c r="B66" s="143" t="s">
        <v>16</v>
      </c>
      <c r="C66" s="135">
        <v>150</v>
      </c>
      <c r="D66" s="135">
        <v>150</v>
      </c>
      <c r="E66" s="137">
        <v>5.73</v>
      </c>
      <c r="F66" s="142">
        <v>5.73</v>
      </c>
      <c r="G66" s="132">
        <v>3.84</v>
      </c>
      <c r="H66" s="132">
        <v>3.84</v>
      </c>
      <c r="I66" s="132">
        <v>33.880000000000003</v>
      </c>
      <c r="J66" s="132">
        <v>33.880000000000003</v>
      </c>
      <c r="K66" s="132">
        <v>184.38</v>
      </c>
      <c r="L66" s="132">
        <v>184.38</v>
      </c>
      <c r="M66" s="132">
        <v>12.43</v>
      </c>
      <c r="N66" s="132">
        <v>12.43</v>
      </c>
      <c r="O66" s="94"/>
      <c r="P66" s="94"/>
      <c r="Q66" s="30">
        <v>1.5</v>
      </c>
      <c r="R66" s="12"/>
    </row>
    <row r="67" spans="1:18" ht="33" customHeight="1">
      <c r="A67" s="143" t="s">
        <v>24</v>
      </c>
      <c r="B67" s="143" t="s">
        <v>7</v>
      </c>
      <c r="C67" s="135">
        <v>35</v>
      </c>
      <c r="D67" s="135">
        <v>35</v>
      </c>
      <c r="E67" s="168">
        <v>1.64</v>
      </c>
      <c r="F67" s="169">
        <v>1.64</v>
      </c>
      <c r="G67" s="167">
        <v>0.26</v>
      </c>
      <c r="H67" s="167">
        <v>0.26</v>
      </c>
      <c r="I67" s="167">
        <v>13.72</v>
      </c>
      <c r="J67" s="167">
        <v>13.72</v>
      </c>
      <c r="K67" s="167">
        <v>65.08</v>
      </c>
      <c r="L67" s="167">
        <v>65.08</v>
      </c>
      <c r="M67" s="167">
        <v>2.94</v>
      </c>
      <c r="N67" s="167">
        <v>2.94</v>
      </c>
      <c r="O67" s="98"/>
      <c r="P67" s="98"/>
      <c r="Q67" s="25">
        <v>2.2799999999999998</v>
      </c>
      <c r="R67" s="12"/>
    </row>
    <row r="68" spans="1:18" ht="33" customHeight="1">
      <c r="A68" s="143" t="s">
        <v>24</v>
      </c>
      <c r="B68" s="143" t="s">
        <v>6</v>
      </c>
      <c r="C68" s="165">
        <v>30</v>
      </c>
      <c r="D68" s="165">
        <v>30</v>
      </c>
      <c r="E68" s="166">
        <v>2</v>
      </c>
      <c r="F68" s="166">
        <v>2</v>
      </c>
      <c r="G68" s="166">
        <v>0.4</v>
      </c>
      <c r="H68" s="132">
        <v>0.4</v>
      </c>
      <c r="I68" s="132">
        <v>11.9</v>
      </c>
      <c r="J68" s="132">
        <v>11.9</v>
      </c>
      <c r="K68" s="132">
        <v>58.7</v>
      </c>
      <c r="L68" s="132">
        <v>58.7</v>
      </c>
      <c r="M68" s="132">
        <v>2.58</v>
      </c>
      <c r="N68" s="132">
        <v>2.58</v>
      </c>
      <c r="O68" s="98"/>
      <c r="P68" s="98"/>
      <c r="Q68" s="25">
        <v>2.19</v>
      </c>
      <c r="R68" s="12"/>
    </row>
    <row r="69" spans="1:18" ht="33" customHeight="1">
      <c r="A69" s="138" t="s">
        <v>40</v>
      </c>
      <c r="B69" s="139" t="s">
        <v>78</v>
      </c>
      <c r="C69" s="135">
        <v>200</v>
      </c>
      <c r="D69" s="135">
        <v>200</v>
      </c>
      <c r="E69" s="137">
        <v>2.4</v>
      </c>
      <c r="F69" s="142">
        <v>2.4</v>
      </c>
      <c r="G69" s="137">
        <v>0.1</v>
      </c>
      <c r="H69" s="137">
        <v>0.1</v>
      </c>
      <c r="I69" s="137">
        <v>41.4</v>
      </c>
      <c r="J69" s="142">
        <v>41.4</v>
      </c>
      <c r="K69" s="137">
        <v>171</v>
      </c>
      <c r="L69" s="137">
        <v>171</v>
      </c>
      <c r="M69" s="137">
        <v>8.59</v>
      </c>
      <c r="N69" s="137">
        <v>8.59</v>
      </c>
      <c r="O69" s="97"/>
      <c r="P69" s="97"/>
      <c r="Q69" s="73">
        <v>9</v>
      </c>
      <c r="R69" s="12"/>
    </row>
    <row r="70" spans="1:18" ht="33" customHeight="1">
      <c r="A70" s="244" t="s">
        <v>24</v>
      </c>
      <c r="B70" s="139" t="s">
        <v>113</v>
      </c>
      <c r="C70" s="135">
        <v>200</v>
      </c>
      <c r="D70" s="135">
        <v>200</v>
      </c>
      <c r="E70" s="137">
        <v>3</v>
      </c>
      <c r="F70" s="142">
        <v>3</v>
      </c>
      <c r="G70" s="137">
        <v>0.4</v>
      </c>
      <c r="H70" s="137">
        <v>0.4</v>
      </c>
      <c r="I70" s="137">
        <v>43.6</v>
      </c>
      <c r="J70" s="142">
        <v>43.6</v>
      </c>
      <c r="K70" s="137">
        <v>190</v>
      </c>
      <c r="L70" s="137">
        <v>190</v>
      </c>
      <c r="M70" s="137">
        <v>26.67</v>
      </c>
      <c r="N70" s="137">
        <v>26.67</v>
      </c>
      <c r="O70" s="97"/>
      <c r="P70" s="97"/>
      <c r="Q70" s="73">
        <v>9</v>
      </c>
      <c r="R70" s="12"/>
    </row>
    <row r="71" spans="1:18" s="4" customFormat="1" ht="29.25" customHeight="1">
      <c r="A71" s="289" t="s">
        <v>8</v>
      </c>
      <c r="B71" s="289"/>
      <c r="C71" s="233">
        <f t="shared" ref="C71:J71" si="13">SUM(C63:C70)</f>
        <v>1035</v>
      </c>
      <c r="D71" s="233">
        <f t="shared" si="13"/>
        <v>1035</v>
      </c>
      <c r="E71" s="162">
        <f t="shared" si="13"/>
        <v>41.62</v>
      </c>
      <c r="F71" s="162">
        <f t="shared" si="13"/>
        <v>41.62</v>
      </c>
      <c r="G71" s="162">
        <f t="shared" si="13"/>
        <v>25.939999999999998</v>
      </c>
      <c r="H71" s="162">
        <f t="shared" si="13"/>
        <v>25.939999999999998</v>
      </c>
      <c r="I71" s="162">
        <f t="shared" si="13"/>
        <v>168.17500000000001</v>
      </c>
      <c r="J71" s="162">
        <f t="shared" si="13"/>
        <v>168.17500000000001</v>
      </c>
      <c r="K71" s="162">
        <f t="shared" ref="K71:N71" si="14">SUM(K63:K70)</f>
        <v>1039.1400000000001</v>
      </c>
      <c r="L71" s="162">
        <f t="shared" si="14"/>
        <v>1039.1400000000001</v>
      </c>
      <c r="M71" s="162">
        <f t="shared" si="14"/>
        <v>131.73000000000002</v>
      </c>
      <c r="N71" s="162">
        <f t="shared" si="14"/>
        <v>131.73000000000002</v>
      </c>
      <c r="O71" s="105"/>
      <c r="P71" s="105"/>
      <c r="Q71" s="34" t="e">
        <f>Q63+Q64+Q65+Q66+#REF!+Q67+Q68+Q70</f>
        <v>#REF!</v>
      </c>
      <c r="R71" s="10"/>
    </row>
    <row r="72" spans="1:18" s="5" customFormat="1" ht="27.75" customHeight="1">
      <c r="A72" s="289" t="s">
        <v>12</v>
      </c>
      <c r="B72" s="289"/>
      <c r="C72" s="234">
        <f t="shared" ref="C72:N72" si="15">C61+C71</f>
        <v>1605</v>
      </c>
      <c r="D72" s="234">
        <f t="shared" si="15"/>
        <v>1645</v>
      </c>
      <c r="E72" s="127">
        <f t="shared" si="15"/>
        <v>62.42</v>
      </c>
      <c r="F72" s="127">
        <f t="shared" si="15"/>
        <v>62.42</v>
      </c>
      <c r="G72" s="127">
        <f t="shared" si="15"/>
        <v>52.54</v>
      </c>
      <c r="H72" s="127">
        <f t="shared" si="15"/>
        <v>52.54</v>
      </c>
      <c r="I72" s="127">
        <f t="shared" si="15"/>
        <v>229.10500000000002</v>
      </c>
      <c r="J72" s="127">
        <f t="shared" si="15"/>
        <v>229.10500000000002</v>
      </c>
      <c r="K72" s="127">
        <f t="shared" ref="K72:L72" si="16">K61+K71</f>
        <v>1605.8600000000001</v>
      </c>
      <c r="L72" s="127">
        <f t="shared" si="16"/>
        <v>1605.8600000000001</v>
      </c>
      <c r="M72" s="127">
        <f t="shared" si="15"/>
        <v>222.21000000000004</v>
      </c>
      <c r="N72" s="127">
        <f t="shared" si="15"/>
        <v>229.75</v>
      </c>
      <c r="O72" s="38"/>
      <c r="P72" s="38"/>
      <c r="Q72" s="39" t="e">
        <f>Q61+#REF!+Q71</f>
        <v>#REF!</v>
      </c>
      <c r="R72" s="15"/>
    </row>
    <row r="73" spans="1:18" ht="11.1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1.1" customHeight="1">
      <c r="A74" s="268" t="s">
        <v>81</v>
      </c>
      <c r="B74" s="268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6"/>
      <c r="P74" s="6"/>
      <c r="Q74" s="6"/>
      <c r="R74" s="6"/>
    </row>
    <row r="75" spans="1:18" ht="6.75" customHeight="1">
      <c r="A75" s="268"/>
      <c r="B75" s="268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6"/>
      <c r="P75" s="6"/>
      <c r="Q75" s="6"/>
      <c r="R75" s="6"/>
    </row>
    <row r="76" spans="1:18" ht="10.5" hidden="1" customHeight="1">
      <c r="A76" s="268"/>
      <c r="B76" s="268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6"/>
      <c r="P76" s="6"/>
      <c r="Q76" s="6"/>
      <c r="R76" s="6"/>
    </row>
    <row r="77" spans="1:18" s="2" customFormat="1" ht="31.5" customHeight="1">
      <c r="A77" s="291" t="s">
        <v>18</v>
      </c>
      <c r="B77" s="290" t="s">
        <v>19</v>
      </c>
      <c r="C77" s="292" t="s">
        <v>58</v>
      </c>
      <c r="D77" s="283"/>
      <c r="E77" s="281" t="s">
        <v>53</v>
      </c>
      <c r="F77" s="282"/>
      <c r="G77" s="283" t="s">
        <v>54</v>
      </c>
      <c r="H77" s="283"/>
      <c r="I77" s="281" t="s">
        <v>55</v>
      </c>
      <c r="J77" s="282"/>
      <c r="K77" s="281" t="s">
        <v>56</v>
      </c>
      <c r="L77" s="284"/>
      <c r="M77" s="281" t="s">
        <v>57</v>
      </c>
      <c r="N77" s="284"/>
      <c r="O77" s="285" t="s">
        <v>57</v>
      </c>
      <c r="P77" s="286"/>
      <c r="Q77" s="75"/>
      <c r="R77" s="279" t="s">
        <v>20</v>
      </c>
    </row>
    <row r="78" spans="1:18" s="3" customFormat="1" ht="27.75" customHeight="1">
      <c r="A78" s="291"/>
      <c r="B78" s="290"/>
      <c r="C78" s="123" t="s">
        <v>52</v>
      </c>
      <c r="D78" s="123" t="s">
        <v>51</v>
      </c>
      <c r="E78" s="123" t="s">
        <v>52</v>
      </c>
      <c r="F78" s="123" t="s">
        <v>51</v>
      </c>
      <c r="G78" s="123" t="s">
        <v>52</v>
      </c>
      <c r="H78" s="123" t="s">
        <v>51</v>
      </c>
      <c r="I78" s="123" t="s">
        <v>52</v>
      </c>
      <c r="J78" s="123" t="s">
        <v>51</v>
      </c>
      <c r="K78" s="123" t="s">
        <v>52</v>
      </c>
      <c r="L78" s="123" t="s">
        <v>51</v>
      </c>
      <c r="M78" s="123" t="s">
        <v>52</v>
      </c>
      <c r="N78" s="123" t="s">
        <v>51</v>
      </c>
      <c r="O78" s="7" t="s">
        <v>52</v>
      </c>
      <c r="P78" s="7" t="s">
        <v>51</v>
      </c>
      <c r="Q78" s="76"/>
      <c r="R78" s="280"/>
    </row>
    <row r="79" spans="1:18" ht="26.25" customHeight="1">
      <c r="A79" s="276" t="s">
        <v>0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4"/>
      <c r="P79" s="24"/>
      <c r="Q79" s="24"/>
      <c r="R79" s="9"/>
    </row>
    <row r="80" spans="1:18" ht="30" customHeight="1">
      <c r="A80" s="203" t="s">
        <v>79</v>
      </c>
      <c r="B80" s="143" t="s">
        <v>80</v>
      </c>
      <c r="C80" s="204">
        <v>30</v>
      </c>
      <c r="D80" s="204">
        <v>30</v>
      </c>
      <c r="E80" s="205">
        <v>0.18</v>
      </c>
      <c r="F80" s="206">
        <v>0.18</v>
      </c>
      <c r="G80" s="189">
        <v>1.05</v>
      </c>
      <c r="H80" s="189">
        <v>1.05</v>
      </c>
      <c r="I80" s="189">
        <v>1.1100000000000001</v>
      </c>
      <c r="J80" s="189">
        <v>1.1100000000000001</v>
      </c>
      <c r="K80" s="189">
        <v>14.55</v>
      </c>
      <c r="L80" s="189">
        <v>14.55</v>
      </c>
      <c r="M80" s="189">
        <v>4.4000000000000004</v>
      </c>
      <c r="N80" s="189">
        <v>4.4000000000000004</v>
      </c>
      <c r="O80" s="104"/>
      <c r="P80" s="104"/>
      <c r="Q80" s="49">
        <v>9.86</v>
      </c>
      <c r="R80" s="12"/>
    </row>
    <row r="81" spans="1:18" ht="54" customHeight="1">
      <c r="A81" s="133" t="s">
        <v>82</v>
      </c>
      <c r="B81" s="207" t="s">
        <v>100</v>
      </c>
      <c r="C81" s="186">
        <v>130</v>
      </c>
      <c r="D81" s="186">
        <v>130</v>
      </c>
      <c r="E81" s="168">
        <v>28.33</v>
      </c>
      <c r="F81" s="168">
        <v>28.33</v>
      </c>
      <c r="G81" s="172">
        <v>3.39</v>
      </c>
      <c r="H81" s="172">
        <v>3.39</v>
      </c>
      <c r="I81" s="208">
        <v>5.01</v>
      </c>
      <c r="J81" s="208">
        <v>5.01</v>
      </c>
      <c r="K81" s="209">
        <v>163.22</v>
      </c>
      <c r="L81" s="209">
        <v>163.22</v>
      </c>
      <c r="M81" s="209">
        <v>26.33</v>
      </c>
      <c r="N81" s="209">
        <v>26.33</v>
      </c>
      <c r="O81" s="106"/>
      <c r="P81" s="106"/>
      <c r="Q81" s="56">
        <v>10</v>
      </c>
      <c r="R81" s="12"/>
    </row>
    <row r="82" spans="1:18" s="35" customFormat="1" ht="37.5" customHeight="1">
      <c r="A82" s="143" t="s">
        <v>22</v>
      </c>
      <c r="B82" s="143" t="s">
        <v>15</v>
      </c>
      <c r="C82" s="135">
        <v>150</v>
      </c>
      <c r="D82" s="135">
        <v>150</v>
      </c>
      <c r="E82" s="168">
        <v>6.83</v>
      </c>
      <c r="F82" s="169">
        <v>6.83</v>
      </c>
      <c r="G82" s="210">
        <v>5.75</v>
      </c>
      <c r="H82" s="211">
        <v>5.8</v>
      </c>
      <c r="I82" s="212">
        <v>29.92</v>
      </c>
      <c r="J82" s="212">
        <v>29.92</v>
      </c>
      <c r="K82" s="212">
        <v>199.08</v>
      </c>
      <c r="L82" s="212">
        <v>199.08</v>
      </c>
      <c r="M82" s="212">
        <v>14.67</v>
      </c>
      <c r="N82" s="212">
        <v>14.67</v>
      </c>
      <c r="O82" s="107"/>
      <c r="P82" s="107"/>
      <c r="Q82" s="57">
        <v>7.18</v>
      </c>
    </row>
    <row r="83" spans="1:18" ht="44.1" customHeight="1">
      <c r="A83" s="143" t="s">
        <v>24</v>
      </c>
      <c r="B83" s="143" t="s">
        <v>6</v>
      </c>
      <c r="C83" s="165">
        <v>30</v>
      </c>
      <c r="D83" s="165">
        <v>30</v>
      </c>
      <c r="E83" s="166">
        <v>2</v>
      </c>
      <c r="F83" s="166">
        <v>2</v>
      </c>
      <c r="G83" s="166">
        <v>0.4</v>
      </c>
      <c r="H83" s="132">
        <v>0.4</v>
      </c>
      <c r="I83" s="132">
        <v>11.9</v>
      </c>
      <c r="J83" s="132">
        <v>11.9</v>
      </c>
      <c r="K83" s="132">
        <v>58.7</v>
      </c>
      <c r="L83" s="132">
        <v>58.7</v>
      </c>
      <c r="M83" s="132">
        <v>2.58</v>
      </c>
      <c r="N83" s="132">
        <v>2.58</v>
      </c>
      <c r="O83" s="107"/>
      <c r="P83" s="107"/>
      <c r="Q83" s="58">
        <v>4</v>
      </c>
      <c r="R83" s="12"/>
    </row>
    <row r="84" spans="1:18" s="4" customFormat="1" ht="36.75" customHeight="1">
      <c r="A84" s="129" t="s">
        <v>83</v>
      </c>
      <c r="B84" s="133" t="s">
        <v>84</v>
      </c>
      <c r="C84" s="213">
        <v>200</v>
      </c>
      <c r="D84" s="168">
        <v>200</v>
      </c>
      <c r="E84" s="168">
        <v>1.6</v>
      </c>
      <c r="F84" s="169">
        <v>1.6</v>
      </c>
      <c r="G84" s="196">
        <v>1.5</v>
      </c>
      <c r="H84" s="196">
        <v>1.5</v>
      </c>
      <c r="I84" s="214">
        <v>8.6</v>
      </c>
      <c r="J84" s="214">
        <v>8.6</v>
      </c>
      <c r="K84" s="214">
        <v>53.5</v>
      </c>
      <c r="L84" s="214">
        <v>53.5</v>
      </c>
      <c r="M84" s="214">
        <v>2.5499999999999998</v>
      </c>
      <c r="N84" s="214">
        <v>2.5499999999999998</v>
      </c>
      <c r="O84" s="108"/>
      <c r="P84" s="108"/>
      <c r="Q84" s="74">
        <v>3.92</v>
      </c>
      <c r="R84" s="10"/>
    </row>
    <row r="85" spans="1:18" s="4" customFormat="1" ht="29.25" customHeight="1">
      <c r="A85" s="261" t="s">
        <v>2</v>
      </c>
      <c r="B85" s="261"/>
      <c r="C85" s="175">
        <f t="shared" ref="C85:N85" si="17">SUM(C80:C84)</f>
        <v>540</v>
      </c>
      <c r="D85" s="175">
        <f t="shared" si="17"/>
        <v>540</v>
      </c>
      <c r="E85" s="199">
        <f t="shared" si="17"/>
        <v>38.94</v>
      </c>
      <c r="F85" s="199">
        <f t="shared" si="17"/>
        <v>38.94</v>
      </c>
      <c r="G85" s="199">
        <f t="shared" si="17"/>
        <v>12.090000000000002</v>
      </c>
      <c r="H85" s="199">
        <f t="shared" si="17"/>
        <v>12.14</v>
      </c>
      <c r="I85" s="199">
        <f t="shared" si="17"/>
        <v>56.54</v>
      </c>
      <c r="J85" s="199">
        <f t="shared" si="17"/>
        <v>56.54</v>
      </c>
      <c r="K85" s="199">
        <f t="shared" ref="K85:L85" si="18">SUM(K80:K84)</f>
        <v>489.05</v>
      </c>
      <c r="L85" s="199">
        <f t="shared" si="18"/>
        <v>489.05</v>
      </c>
      <c r="M85" s="199">
        <f t="shared" si="17"/>
        <v>50.529999999999994</v>
      </c>
      <c r="N85" s="199">
        <f t="shared" si="17"/>
        <v>50.529999999999994</v>
      </c>
      <c r="O85" s="71"/>
      <c r="P85" s="71"/>
      <c r="Q85" s="72">
        <v>27</v>
      </c>
      <c r="R85" s="10"/>
    </row>
    <row r="86" spans="1:18" ht="29.25" customHeight="1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4"/>
      <c r="P86" s="24"/>
      <c r="Q86" s="8"/>
      <c r="R86" s="9"/>
    </row>
    <row r="87" spans="1:18" ht="38.25" customHeight="1">
      <c r="A87" s="143" t="s">
        <v>26</v>
      </c>
      <c r="B87" s="163" t="s">
        <v>91</v>
      </c>
      <c r="C87" s="164">
        <v>30</v>
      </c>
      <c r="D87" s="165">
        <v>30</v>
      </c>
      <c r="E87" s="132">
        <v>0.27</v>
      </c>
      <c r="F87" s="166">
        <v>0.27</v>
      </c>
      <c r="G87" s="132">
        <v>0.05</v>
      </c>
      <c r="H87" s="132">
        <v>0.05</v>
      </c>
      <c r="I87" s="132">
        <v>0.5</v>
      </c>
      <c r="J87" s="167">
        <v>0.5</v>
      </c>
      <c r="K87" s="167">
        <v>5.08</v>
      </c>
      <c r="L87" s="167">
        <v>5.08</v>
      </c>
      <c r="M87" s="167">
        <v>5.55</v>
      </c>
      <c r="N87" s="167">
        <v>5.55</v>
      </c>
      <c r="O87" s="98"/>
      <c r="P87" s="98"/>
      <c r="Q87" s="11">
        <v>6.92</v>
      </c>
      <c r="R87" s="12"/>
    </row>
    <row r="88" spans="1:18" ht="30.75" customHeight="1">
      <c r="A88" s="143" t="s">
        <v>38</v>
      </c>
      <c r="B88" s="143" t="s">
        <v>85</v>
      </c>
      <c r="C88" s="186">
        <v>260</v>
      </c>
      <c r="D88" s="186">
        <v>260</v>
      </c>
      <c r="E88" s="168">
        <v>5.0199999999999996</v>
      </c>
      <c r="F88" s="169">
        <v>5.0199999999999996</v>
      </c>
      <c r="G88" s="132">
        <v>7.45</v>
      </c>
      <c r="H88" s="132">
        <v>7.45</v>
      </c>
      <c r="I88" s="167">
        <v>16.170000000000002</v>
      </c>
      <c r="J88" s="167">
        <v>16.170000000000002</v>
      </c>
      <c r="K88" s="132">
        <v>160.21</v>
      </c>
      <c r="L88" s="132">
        <v>160.21</v>
      </c>
      <c r="M88" s="132">
        <v>24.93</v>
      </c>
      <c r="N88" s="132">
        <v>24.93</v>
      </c>
      <c r="O88" s="118"/>
      <c r="P88" s="95"/>
      <c r="Q88" s="30">
        <v>24.08</v>
      </c>
      <c r="R88" s="12"/>
    </row>
    <row r="89" spans="1:18" ht="30.75" customHeight="1">
      <c r="A89" s="138" t="s">
        <v>42</v>
      </c>
      <c r="B89" s="143" t="s">
        <v>86</v>
      </c>
      <c r="C89" s="186">
        <v>130</v>
      </c>
      <c r="D89" s="186">
        <v>130</v>
      </c>
      <c r="E89" s="168">
        <v>12.22</v>
      </c>
      <c r="F89" s="169">
        <v>12.22</v>
      </c>
      <c r="G89" s="168">
        <v>2.25</v>
      </c>
      <c r="H89" s="168">
        <v>2.25</v>
      </c>
      <c r="I89" s="168">
        <v>7.45</v>
      </c>
      <c r="J89" s="169">
        <v>7.45</v>
      </c>
      <c r="K89" s="168">
        <v>99.06</v>
      </c>
      <c r="L89" s="168">
        <v>99.06</v>
      </c>
      <c r="M89" s="168">
        <v>50.8</v>
      </c>
      <c r="N89" s="168">
        <v>50.8</v>
      </c>
      <c r="O89" s="109"/>
      <c r="P89" s="109"/>
      <c r="Q89" s="31">
        <v>18.579999999999998</v>
      </c>
      <c r="R89" s="12"/>
    </row>
    <row r="90" spans="1:18" s="35" customFormat="1" ht="33" customHeight="1">
      <c r="A90" s="143" t="s">
        <v>87</v>
      </c>
      <c r="B90" s="143" t="s">
        <v>88</v>
      </c>
      <c r="C90" s="165">
        <v>200</v>
      </c>
      <c r="D90" s="165">
        <v>200</v>
      </c>
      <c r="E90" s="215">
        <v>4.55</v>
      </c>
      <c r="F90" s="215">
        <v>4.55</v>
      </c>
      <c r="G90" s="166">
        <v>9</v>
      </c>
      <c r="H90" s="216">
        <v>9</v>
      </c>
      <c r="I90" s="180">
        <v>29.32</v>
      </c>
      <c r="J90" s="217">
        <v>29.32</v>
      </c>
      <c r="K90" s="199">
        <v>216</v>
      </c>
      <c r="L90" s="199">
        <v>216</v>
      </c>
      <c r="M90" s="199">
        <v>17.34</v>
      </c>
      <c r="N90" s="199">
        <v>17.34</v>
      </c>
      <c r="O90" s="101"/>
      <c r="P90" s="102"/>
      <c r="Q90" s="59">
        <v>5.87</v>
      </c>
    </row>
    <row r="91" spans="1:18" ht="33" customHeight="1">
      <c r="A91" s="143" t="s">
        <v>24</v>
      </c>
      <c r="B91" s="143" t="s">
        <v>7</v>
      </c>
      <c r="C91" s="135">
        <v>35</v>
      </c>
      <c r="D91" s="135">
        <v>35</v>
      </c>
      <c r="E91" s="168">
        <v>1.64</v>
      </c>
      <c r="F91" s="169">
        <v>1.64</v>
      </c>
      <c r="G91" s="167">
        <v>0.26</v>
      </c>
      <c r="H91" s="167">
        <v>0.26</v>
      </c>
      <c r="I91" s="167">
        <v>13.72</v>
      </c>
      <c r="J91" s="167">
        <v>13.72</v>
      </c>
      <c r="K91" s="167">
        <v>65.08</v>
      </c>
      <c r="L91" s="167">
        <v>65.08</v>
      </c>
      <c r="M91" s="167">
        <v>2.94</v>
      </c>
      <c r="N91" s="167">
        <v>2.94</v>
      </c>
      <c r="O91" s="110"/>
      <c r="P91" s="98"/>
      <c r="Q91" s="25">
        <v>2.2799999999999998</v>
      </c>
      <c r="R91" s="12"/>
    </row>
    <row r="92" spans="1:18" ht="33" customHeight="1">
      <c r="A92" s="143" t="s">
        <v>24</v>
      </c>
      <c r="B92" s="143" t="s">
        <v>6</v>
      </c>
      <c r="C92" s="165">
        <v>30</v>
      </c>
      <c r="D92" s="165">
        <v>30</v>
      </c>
      <c r="E92" s="166">
        <v>2</v>
      </c>
      <c r="F92" s="166">
        <v>2</v>
      </c>
      <c r="G92" s="166">
        <v>0.4</v>
      </c>
      <c r="H92" s="132">
        <v>0.4</v>
      </c>
      <c r="I92" s="132">
        <v>11.9</v>
      </c>
      <c r="J92" s="132">
        <v>11.9</v>
      </c>
      <c r="K92" s="132">
        <v>58.7</v>
      </c>
      <c r="L92" s="132">
        <v>58.7</v>
      </c>
      <c r="M92" s="132">
        <v>2.58</v>
      </c>
      <c r="N92" s="132">
        <v>2.58</v>
      </c>
      <c r="O92" s="98"/>
      <c r="P92" s="98"/>
      <c r="Q92" s="25">
        <v>2.19</v>
      </c>
      <c r="R92" s="12"/>
    </row>
    <row r="93" spans="1:18" ht="33" customHeight="1">
      <c r="A93" s="143">
        <v>295</v>
      </c>
      <c r="B93" s="139" t="s">
        <v>89</v>
      </c>
      <c r="C93" s="135">
        <v>200</v>
      </c>
      <c r="D93" s="135">
        <v>200</v>
      </c>
      <c r="E93" s="168">
        <v>0.2</v>
      </c>
      <c r="F93" s="169">
        <v>0.2</v>
      </c>
      <c r="G93" s="218">
        <v>0</v>
      </c>
      <c r="H93" s="132">
        <v>0</v>
      </c>
      <c r="I93" s="132">
        <v>19.8</v>
      </c>
      <c r="J93" s="132">
        <v>19.8</v>
      </c>
      <c r="K93" s="132">
        <v>77</v>
      </c>
      <c r="L93" s="132">
        <v>77</v>
      </c>
      <c r="M93" s="132">
        <v>7.75</v>
      </c>
      <c r="N93" s="132">
        <v>7.75</v>
      </c>
      <c r="O93" s="98"/>
      <c r="P93" s="98"/>
      <c r="Q93" s="25">
        <v>7.99</v>
      </c>
      <c r="R93" s="12"/>
    </row>
    <row r="94" spans="1:18" s="4" customFormat="1" ht="33.75" customHeight="1">
      <c r="A94" s="265" t="s">
        <v>8</v>
      </c>
      <c r="B94" s="266"/>
      <c r="C94" s="164">
        <f t="shared" ref="C94:N94" si="19">SUM(C87:C93)</f>
        <v>885</v>
      </c>
      <c r="D94" s="164">
        <f t="shared" si="19"/>
        <v>885</v>
      </c>
      <c r="E94" s="132">
        <f t="shared" si="19"/>
        <v>25.9</v>
      </c>
      <c r="F94" s="132">
        <f t="shared" si="19"/>
        <v>25.9</v>
      </c>
      <c r="G94" s="132">
        <f t="shared" si="19"/>
        <v>19.41</v>
      </c>
      <c r="H94" s="132">
        <f t="shared" si="19"/>
        <v>19.41</v>
      </c>
      <c r="I94" s="132">
        <f t="shared" si="19"/>
        <v>98.86</v>
      </c>
      <c r="J94" s="132">
        <f t="shared" si="19"/>
        <v>98.86</v>
      </c>
      <c r="K94" s="132">
        <f t="shared" si="19"/>
        <v>681.13000000000011</v>
      </c>
      <c r="L94" s="132">
        <f t="shared" si="19"/>
        <v>681.13000000000011</v>
      </c>
      <c r="M94" s="132">
        <f t="shared" si="19"/>
        <v>111.89</v>
      </c>
      <c r="N94" s="132">
        <f t="shared" si="19"/>
        <v>111.89</v>
      </c>
      <c r="O94" s="119"/>
      <c r="P94" s="13"/>
      <c r="Q94" s="34">
        <f>Q87+Q88+Q89+Q90+Q91+Q92+Q93</f>
        <v>67.91</v>
      </c>
      <c r="R94" s="10"/>
    </row>
    <row r="95" spans="1:18" s="5" customFormat="1" ht="31.5" customHeight="1">
      <c r="A95" s="267" t="s">
        <v>14</v>
      </c>
      <c r="B95" s="267"/>
      <c r="C95" s="232">
        <f t="shared" ref="C95:N95" si="20">C85+C94</f>
        <v>1425</v>
      </c>
      <c r="D95" s="232">
        <f t="shared" si="20"/>
        <v>1425</v>
      </c>
      <c r="E95" s="126">
        <f t="shared" si="20"/>
        <v>64.84</v>
      </c>
      <c r="F95" s="126">
        <f t="shared" si="20"/>
        <v>64.84</v>
      </c>
      <c r="G95" s="126">
        <f t="shared" si="20"/>
        <v>31.5</v>
      </c>
      <c r="H95" s="126">
        <f t="shared" si="20"/>
        <v>31.55</v>
      </c>
      <c r="I95" s="126">
        <f t="shared" si="20"/>
        <v>155.4</v>
      </c>
      <c r="J95" s="126">
        <f t="shared" si="20"/>
        <v>155.4</v>
      </c>
      <c r="K95" s="126">
        <f t="shared" si="20"/>
        <v>1170.18</v>
      </c>
      <c r="L95" s="126">
        <f t="shared" si="20"/>
        <v>1170.18</v>
      </c>
      <c r="M95" s="126">
        <f t="shared" si="20"/>
        <v>162.41999999999999</v>
      </c>
      <c r="N95" s="126">
        <f t="shared" si="20"/>
        <v>162.41999999999999</v>
      </c>
      <c r="O95" s="28"/>
      <c r="P95" s="28"/>
      <c r="Q95" s="40" t="e">
        <f>#REF!+Q85+Q94</f>
        <v>#REF!</v>
      </c>
      <c r="R95" s="15"/>
    </row>
    <row r="96" spans="1:18" ht="11.1" customHeight="1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6"/>
      <c r="P96" s="6"/>
      <c r="Q96" s="6"/>
      <c r="R96" s="6"/>
    </row>
    <row r="97" spans="1:18" ht="11.1" customHeight="1">
      <c r="A97" s="268" t="s">
        <v>90</v>
      </c>
      <c r="B97" s="268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6"/>
      <c r="P97" s="6"/>
      <c r="Q97" s="6"/>
      <c r="R97" s="6"/>
    </row>
    <row r="98" spans="1:18" ht="9.75" customHeight="1">
      <c r="A98" s="268"/>
      <c r="B98" s="268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6"/>
      <c r="P98" s="6"/>
      <c r="Q98" s="6"/>
      <c r="R98" s="6"/>
    </row>
    <row r="99" spans="1:18" ht="10.5" hidden="1" customHeight="1">
      <c r="A99" s="269"/>
      <c r="B99" s="269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6"/>
      <c r="P99" s="6"/>
      <c r="Q99" s="6"/>
      <c r="R99" s="6"/>
    </row>
    <row r="100" spans="1:18" s="2" customFormat="1" ht="34.5" customHeight="1">
      <c r="A100" s="272" t="s">
        <v>18</v>
      </c>
      <c r="B100" s="270" t="s">
        <v>19</v>
      </c>
      <c r="C100" s="262" t="s">
        <v>58</v>
      </c>
      <c r="D100" s="263"/>
      <c r="E100" s="274" t="s">
        <v>53</v>
      </c>
      <c r="F100" s="275"/>
      <c r="G100" s="262" t="s">
        <v>54</v>
      </c>
      <c r="H100" s="263"/>
      <c r="I100" s="274" t="s">
        <v>55</v>
      </c>
      <c r="J100" s="275"/>
      <c r="K100" s="274" t="s">
        <v>56</v>
      </c>
      <c r="L100" s="275"/>
      <c r="M100" s="274" t="s">
        <v>57</v>
      </c>
      <c r="N100" s="275"/>
      <c r="O100" s="287" t="s">
        <v>57</v>
      </c>
      <c r="P100" s="288"/>
      <c r="Q100" s="75"/>
      <c r="R100" s="279" t="s">
        <v>20</v>
      </c>
    </row>
    <row r="101" spans="1:18" s="3" customFormat="1" ht="48.75" customHeight="1">
      <c r="A101" s="273"/>
      <c r="B101" s="271"/>
      <c r="C101" s="200" t="s">
        <v>52</v>
      </c>
      <c r="D101" s="200" t="s">
        <v>51</v>
      </c>
      <c r="E101" s="200" t="s">
        <v>52</v>
      </c>
      <c r="F101" s="200" t="s">
        <v>51</v>
      </c>
      <c r="G101" s="200" t="s">
        <v>52</v>
      </c>
      <c r="H101" s="200" t="s">
        <v>51</v>
      </c>
      <c r="I101" s="200" t="s">
        <v>52</v>
      </c>
      <c r="J101" s="200" t="s">
        <v>51</v>
      </c>
      <c r="K101" s="200" t="s">
        <v>52</v>
      </c>
      <c r="L101" s="200" t="s">
        <v>51</v>
      </c>
      <c r="M101" s="200" t="s">
        <v>52</v>
      </c>
      <c r="N101" s="200" t="s">
        <v>51</v>
      </c>
      <c r="O101" s="112" t="s">
        <v>52</v>
      </c>
      <c r="P101" s="112" t="s">
        <v>51</v>
      </c>
      <c r="Q101" s="76"/>
      <c r="R101" s="280"/>
    </row>
    <row r="102" spans="1:18" ht="21.75" customHeight="1">
      <c r="A102" s="277" t="s">
        <v>0</v>
      </c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4"/>
      <c r="P102" s="24"/>
      <c r="Q102" s="8"/>
      <c r="R102" s="23"/>
    </row>
    <row r="103" spans="1:18" ht="38.25" customHeight="1">
      <c r="A103" s="196" t="s">
        <v>92</v>
      </c>
      <c r="B103" s="196" t="s">
        <v>93</v>
      </c>
      <c r="C103" s="213">
        <v>30</v>
      </c>
      <c r="D103" s="213">
        <v>30</v>
      </c>
      <c r="E103" s="141">
        <v>0.2</v>
      </c>
      <c r="F103" s="141">
        <v>0.2</v>
      </c>
      <c r="G103" s="141">
        <v>0</v>
      </c>
      <c r="H103" s="141">
        <v>0</v>
      </c>
      <c r="I103" s="141">
        <v>1.1200000000000001</v>
      </c>
      <c r="J103" s="141">
        <v>1.1200000000000001</v>
      </c>
      <c r="K103" s="141">
        <v>3.85</v>
      </c>
      <c r="L103" s="141">
        <v>3.85</v>
      </c>
      <c r="M103" s="141">
        <v>6.3</v>
      </c>
      <c r="N103" s="141">
        <v>6.3</v>
      </c>
      <c r="O103" s="103"/>
      <c r="P103" s="103"/>
      <c r="Q103" s="60">
        <v>5.5</v>
      </c>
      <c r="R103" s="12"/>
    </row>
    <row r="104" spans="1:18" ht="53.25" customHeight="1">
      <c r="A104" s="143">
        <v>452</v>
      </c>
      <c r="B104" s="197" t="s">
        <v>105</v>
      </c>
      <c r="C104" s="186">
        <v>80</v>
      </c>
      <c r="D104" s="186">
        <v>80</v>
      </c>
      <c r="E104" s="137">
        <v>13</v>
      </c>
      <c r="F104" s="142">
        <v>13</v>
      </c>
      <c r="G104" s="189">
        <v>16.87</v>
      </c>
      <c r="H104" s="189">
        <v>16.87</v>
      </c>
      <c r="I104" s="189">
        <v>13.59</v>
      </c>
      <c r="J104" s="220">
        <v>13.59</v>
      </c>
      <c r="K104" s="220">
        <v>274.77</v>
      </c>
      <c r="L104" s="220">
        <v>274.77</v>
      </c>
      <c r="M104" s="220">
        <v>36.9</v>
      </c>
      <c r="N104" s="220">
        <v>36.9</v>
      </c>
      <c r="O104" s="113"/>
      <c r="P104" s="113"/>
      <c r="Q104" s="61">
        <v>19.27</v>
      </c>
      <c r="R104" s="12"/>
    </row>
    <row r="105" spans="1:18" s="35" customFormat="1" ht="29.25" customHeight="1">
      <c r="A105" s="138" t="s">
        <v>94</v>
      </c>
      <c r="B105" s="133" t="s">
        <v>104</v>
      </c>
      <c r="C105" s="189">
        <v>200</v>
      </c>
      <c r="D105" s="189">
        <v>200</v>
      </c>
      <c r="E105" s="172">
        <v>21.9</v>
      </c>
      <c r="F105" s="172">
        <v>21.9</v>
      </c>
      <c r="G105" s="172">
        <v>22.9</v>
      </c>
      <c r="H105" s="221">
        <v>22.9</v>
      </c>
      <c r="I105" s="222">
        <v>13.3</v>
      </c>
      <c r="J105" s="223">
        <v>13.3</v>
      </c>
      <c r="K105" s="223">
        <v>347.1</v>
      </c>
      <c r="L105" s="223">
        <v>347.1</v>
      </c>
      <c r="M105" s="223">
        <v>21.7</v>
      </c>
      <c r="N105" s="223">
        <v>21.7</v>
      </c>
      <c r="O105" s="107"/>
      <c r="P105" s="107"/>
      <c r="Q105" s="62">
        <v>11.74</v>
      </c>
      <c r="R105" s="36"/>
    </row>
    <row r="106" spans="1:18" ht="33" customHeight="1">
      <c r="A106" s="143" t="s">
        <v>24</v>
      </c>
      <c r="B106" s="143" t="s">
        <v>6</v>
      </c>
      <c r="C106" s="165">
        <v>30</v>
      </c>
      <c r="D106" s="165">
        <v>30</v>
      </c>
      <c r="E106" s="166">
        <v>2</v>
      </c>
      <c r="F106" s="166">
        <v>2</v>
      </c>
      <c r="G106" s="166">
        <v>0.4</v>
      </c>
      <c r="H106" s="132">
        <v>0.4</v>
      </c>
      <c r="I106" s="132">
        <v>11.9</v>
      </c>
      <c r="J106" s="132">
        <v>11.9</v>
      </c>
      <c r="K106" s="132">
        <v>58.7</v>
      </c>
      <c r="L106" s="132">
        <v>58.7</v>
      </c>
      <c r="M106" s="132">
        <v>2.58</v>
      </c>
      <c r="N106" s="132">
        <v>2.58</v>
      </c>
      <c r="O106" s="114"/>
      <c r="P106" s="114"/>
      <c r="Q106" s="50">
        <v>2.2799999999999998</v>
      </c>
      <c r="R106" s="12"/>
    </row>
    <row r="107" spans="1:18" s="35" customFormat="1" ht="30" customHeight="1">
      <c r="A107" s="138" t="s">
        <v>36</v>
      </c>
      <c r="B107" s="139" t="s">
        <v>11</v>
      </c>
      <c r="C107" s="165">
        <v>200</v>
      </c>
      <c r="D107" s="165">
        <v>200</v>
      </c>
      <c r="E107" s="166">
        <v>1.6</v>
      </c>
      <c r="F107" s="166">
        <v>1.6</v>
      </c>
      <c r="G107" s="132">
        <v>1.5</v>
      </c>
      <c r="H107" s="179">
        <v>1.5</v>
      </c>
      <c r="I107" s="137">
        <v>8.6</v>
      </c>
      <c r="J107" s="137">
        <v>8.6</v>
      </c>
      <c r="K107" s="137">
        <v>53.5</v>
      </c>
      <c r="L107" s="137">
        <v>53.5</v>
      </c>
      <c r="M107" s="137">
        <v>9.86</v>
      </c>
      <c r="N107" s="137">
        <v>9.86</v>
      </c>
      <c r="O107" s="101"/>
      <c r="P107" s="101"/>
      <c r="Q107" s="37">
        <v>3.44</v>
      </c>
    </row>
    <row r="108" spans="1:18" s="35" customFormat="1" ht="30" customHeight="1">
      <c r="A108" s="173"/>
      <c r="B108" s="143"/>
      <c r="C108" s="165"/>
      <c r="D108" s="165"/>
      <c r="E108" s="166"/>
      <c r="F108" s="166"/>
      <c r="G108" s="132"/>
      <c r="H108" s="179"/>
      <c r="I108" s="137"/>
      <c r="J108" s="137"/>
      <c r="K108" s="137"/>
      <c r="L108" s="137"/>
      <c r="M108" s="137"/>
      <c r="N108" s="137"/>
      <c r="O108" s="101"/>
      <c r="P108" s="101"/>
      <c r="Q108" s="37">
        <v>3.44</v>
      </c>
    </row>
    <row r="109" spans="1:18" s="4" customFormat="1" ht="29.25" customHeight="1">
      <c r="A109" s="252" t="s">
        <v>2</v>
      </c>
      <c r="B109" s="264"/>
      <c r="C109" s="233">
        <f t="shared" ref="C109:N109" si="21">SUM(C103:C108)</f>
        <v>540</v>
      </c>
      <c r="D109" s="233">
        <f t="shared" si="21"/>
        <v>540</v>
      </c>
      <c r="E109" s="162">
        <f t="shared" si="21"/>
        <v>38.699999999999996</v>
      </c>
      <c r="F109" s="162">
        <f t="shared" si="21"/>
        <v>38.699999999999996</v>
      </c>
      <c r="G109" s="162">
        <f t="shared" si="21"/>
        <v>41.669999999999995</v>
      </c>
      <c r="H109" s="162">
        <f t="shared" si="21"/>
        <v>41.669999999999995</v>
      </c>
      <c r="I109" s="162">
        <f t="shared" si="21"/>
        <v>48.510000000000005</v>
      </c>
      <c r="J109" s="162">
        <f t="shared" si="21"/>
        <v>48.510000000000005</v>
      </c>
      <c r="K109" s="162">
        <f t="shared" ref="K109:L109" si="22">SUM(K103:K108)</f>
        <v>737.92000000000007</v>
      </c>
      <c r="L109" s="162">
        <f t="shared" si="22"/>
        <v>737.92000000000007</v>
      </c>
      <c r="M109" s="162">
        <f t="shared" si="21"/>
        <v>77.339999999999989</v>
      </c>
      <c r="N109" s="162">
        <f t="shared" si="21"/>
        <v>77.339999999999989</v>
      </c>
      <c r="O109" s="115"/>
      <c r="P109" s="115"/>
      <c r="Q109" s="34">
        <f>Q103+Q104+Q105+Q106+Q108</f>
        <v>42.23</v>
      </c>
      <c r="R109" s="10"/>
    </row>
    <row r="110" spans="1:18" ht="33.75" customHeight="1">
      <c r="A110" s="259" t="s">
        <v>3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8"/>
      <c r="P110" s="8"/>
      <c r="Q110" s="8"/>
      <c r="R110" s="9"/>
    </row>
    <row r="111" spans="1:18" ht="29.25" customHeight="1">
      <c r="A111" s="143" t="s">
        <v>46</v>
      </c>
      <c r="B111" s="143" t="s">
        <v>45</v>
      </c>
      <c r="C111" s="175">
        <v>60</v>
      </c>
      <c r="D111" s="175">
        <v>100</v>
      </c>
      <c r="E111" s="199">
        <v>0.78</v>
      </c>
      <c r="F111" s="224">
        <v>1.3</v>
      </c>
      <c r="G111" s="166">
        <v>2.7</v>
      </c>
      <c r="H111" s="166">
        <v>4.5</v>
      </c>
      <c r="I111" s="166">
        <v>7.26</v>
      </c>
      <c r="J111" s="166">
        <v>12.1</v>
      </c>
      <c r="K111" s="166">
        <v>45.66</v>
      </c>
      <c r="L111" s="166">
        <v>76.099999999999994</v>
      </c>
      <c r="M111" s="166">
        <v>10.98</v>
      </c>
      <c r="N111" s="166">
        <v>18.3</v>
      </c>
      <c r="O111" s="32"/>
      <c r="P111" s="32"/>
      <c r="Q111" s="11">
        <v>4.8899999999999997</v>
      </c>
      <c r="R111" s="12"/>
    </row>
    <row r="112" spans="1:18" ht="33" customHeight="1">
      <c r="A112" s="143" t="s">
        <v>95</v>
      </c>
      <c r="B112" s="139" t="s">
        <v>96</v>
      </c>
      <c r="C112" s="225">
        <v>250</v>
      </c>
      <c r="D112" s="225">
        <v>250</v>
      </c>
      <c r="E112" s="226">
        <v>6.7</v>
      </c>
      <c r="F112" s="226">
        <v>6.7</v>
      </c>
      <c r="G112" s="166">
        <v>4.5999999999999996</v>
      </c>
      <c r="H112" s="166">
        <v>4.5999999999999996</v>
      </c>
      <c r="I112" s="166">
        <v>16.3</v>
      </c>
      <c r="J112" s="166">
        <v>16.3</v>
      </c>
      <c r="K112" s="166">
        <v>133.1</v>
      </c>
      <c r="L112" s="166">
        <v>133.1</v>
      </c>
      <c r="M112" s="166">
        <v>10.86</v>
      </c>
      <c r="N112" s="166">
        <v>10.86</v>
      </c>
      <c r="O112" s="32"/>
      <c r="P112" s="32"/>
      <c r="Q112" s="32">
        <v>24.95</v>
      </c>
      <c r="R112" s="12"/>
    </row>
    <row r="113" spans="1:18" ht="27.75" customHeight="1">
      <c r="A113" s="143" t="s">
        <v>97</v>
      </c>
      <c r="B113" s="143" t="s">
        <v>98</v>
      </c>
      <c r="C113" s="186">
        <v>130</v>
      </c>
      <c r="D113" s="186">
        <v>130</v>
      </c>
      <c r="E113" s="199">
        <v>11.31</v>
      </c>
      <c r="F113" s="224">
        <v>11.31</v>
      </c>
      <c r="G113" s="166">
        <v>20.2</v>
      </c>
      <c r="H113" s="166">
        <v>20.2</v>
      </c>
      <c r="I113" s="166">
        <v>4.7</v>
      </c>
      <c r="J113" s="166">
        <v>4.7</v>
      </c>
      <c r="K113" s="166">
        <v>245.8</v>
      </c>
      <c r="L113" s="166">
        <v>245.8</v>
      </c>
      <c r="M113" s="166">
        <v>37.340000000000003</v>
      </c>
      <c r="N113" s="166">
        <v>37.340000000000003</v>
      </c>
      <c r="O113" s="32"/>
      <c r="P113" s="32"/>
      <c r="Q113" s="32">
        <v>33.17</v>
      </c>
      <c r="R113" s="12"/>
    </row>
    <row r="114" spans="1:18" ht="28.5" customHeight="1">
      <c r="A114" s="133" t="s">
        <v>28</v>
      </c>
      <c r="B114" s="133" t="s">
        <v>29</v>
      </c>
      <c r="C114" s="175">
        <v>180</v>
      </c>
      <c r="D114" s="175">
        <v>180</v>
      </c>
      <c r="E114" s="199">
        <v>3.6</v>
      </c>
      <c r="F114" s="224">
        <v>3.6</v>
      </c>
      <c r="G114" s="166">
        <v>5.4</v>
      </c>
      <c r="H114" s="166">
        <v>5.4</v>
      </c>
      <c r="I114" s="166">
        <v>36.4</v>
      </c>
      <c r="J114" s="166">
        <v>36.4</v>
      </c>
      <c r="K114" s="166">
        <v>208.7</v>
      </c>
      <c r="L114" s="166">
        <v>208.7</v>
      </c>
      <c r="M114" s="166">
        <v>15.18</v>
      </c>
      <c r="N114" s="166">
        <v>15.18</v>
      </c>
      <c r="O114" s="32"/>
      <c r="P114" s="32"/>
      <c r="Q114" s="32">
        <v>11.43</v>
      </c>
      <c r="R114" s="12"/>
    </row>
    <row r="115" spans="1:18" ht="33" customHeight="1">
      <c r="A115" s="143" t="s">
        <v>24</v>
      </c>
      <c r="B115" s="143" t="s">
        <v>7</v>
      </c>
      <c r="C115" s="135">
        <v>35</v>
      </c>
      <c r="D115" s="135">
        <v>35</v>
      </c>
      <c r="E115" s="168">
        <v>1.64</v>
      </c>
      <c r="F115" s="169">
        <v>1.64</v>
      </c>
      <c r="G115" s="167">
        <v>0.26</v>
      </c>
      <c r="H115" s="167">
        <v>0.26</v>
      </c>
      <c r="I115" s="167">
        <v>13.72</v>
      </c>
      <c r="J115" s="167">
        <v>13.72</v>
      </c>
      <c r="K115" s="167">
        <v>65.08</v>
      </c>
      <c r="L115" s="167">
        <v>65.08</v>
      </c>
      <c r="M115" s="167">
        <v>2.94</v>
      </c>
      <c r="N115" s="167">
        <v>2.94</v>
      </c>
      <c r="O115" s="29"/>
      <c r="P115" s="29"/>
      <c r="Q115" s="65">
        <v>2.2799999999999998</v>
      </c>
      <c r="R115" s="12"/>
    </row>
    <row r="116" spans="1:18" ht="33" customHeight="1">
      <c r="A116" s="143" t="s">
        <v>24</v>
      </c>
      <c r="B116" s="143" t="s">
        <v>6</v>
      </c>
      <c r="C116" s="165">
        <v>30</v>
      </c>
      <c r="D116" s="165">
        <v>30</v>
      </c>
      <c r="E116" s="166">
        <v>2</v>
      </c>
      <c r="F116" s="166">
        <v>2</v>
      </c>
      <c r="G116" s="166">
        <v>0.4</v>
      </c>
      <c r="H116" s="132">
        <v>0.4</v>
      </c>
      <c r="I116" s="132">
        <v>11.9</v>
      </c>
      <c r="J116" s="132">
        <v>11.9</v>
      </c>
      <c r="K116" s="132">
        <v>58.7</v>
      </c>
      <c r="L116" s="132">
        <v>58.7</v>
      </c>
      <c r="M116" s="132">
        <v>2.58</v>
      </c>
      <c r="N116" s="132">
        <v>2.58</v>
      </c>
      <c r="O116" s="66"/>
      <c r="P116" s="66"/>
      <c r="Q116" s="41">
        <v>2.19</v>
      </c>
      <c r="R116" s="63"/>
    </row>
    <row r="117" spans="1:18" ht="33" customHeight="1">
      <c r="A117" s="188">
        <v>293</v>
      </c>
      <c r="B117" s="139" t="s">
        <v>106</v>
      </c>
      <c r="C117" s="135">
        <v>200</v>
      </c>
      <c r="D117" s="135">
        <v>200</v>
      </c>
      <c r="E117" s="137">
        <v>1</v>
      </c>
      <c r="F117" s="142">
        <v>1</v>
      </c>
      <c r="G117" s="131">
        <v>0</v>
      </c>
      <c r="H117" s="132">
        <v>0</v>
      </c>
      <c r="I117" s="132">
        <v>18.2</v>
      </c>
      <c r="J117" s="132">
        <v>18.2</v>
      </c>
      <c r="K117" s="132">
        <v>76</v>
      </c>
      <c r="L117" s="132">
        <v>76</v>
      </c>
      <c r="M117" s="132">
        <v>16</v>
      </c>
      <c r="N117" s="132">
        <v>16</v>
      </c>
      <c r="O117" s="33"/>
      <c r="P117" s="33"/>
      <c r="Q117" s="67">
        <v>7.49</v>
      </c>
      <c r="R117" s="12"/>
    </row>
    <row r="118" spans="1:18" ht="33" customHeight="1">
      <c r="A118" s="243" t="s">
        <v>107</v>
      </c>
      <c r="B118" s="219" t="s">
        <v>108</v>
      </c>
      <c r="C118" s="135">
        <v>200</v>
      </c>
      <c r="D118" s="135">
        <v>200</v>
      </c>
      <c r="E118" s="137">
        <v>0.7</v>
      </c>
      <c r="F118" s="142">
        <v>0.7</v>
      </c>
      <c r="G118" s="131">
        <v>0.7</v>
      </c>
      <c r="H118" s="132">
        <v>0.7</v>
      </c>
      <c r="I118" s="132">
        <v>17.25</v>
      </c>
      <c r="J118" s="132">
        <v>17.25</v>
      </c>
      <c r="K118" s="132">
        <v>79.2</v>
      </c>
      <c r="L118" s="132">
        <v>79.2</v>
      </c>
      <c r="M118" s="132">
        <v>26.67</v>
      </c>
      <c r="N118" s="132">
        <v>26.67</v>
      </c>
      <c r="O118" s="33"/>
      <c r="P118" s="33"/>
      <c r="Q118" s="67">
        <v>7.49</v>
      </c>
      <c r="R118" s="12"/>
    </row>
    <row r="119" spans="1:18" s="4" customFormat="1" ht="24.75" customHeight="1">
      <c r="A119" s="254" t="s">
        <v>8</v>
      </c>
      <c r="B119" s="255"/>
      <c r="C119" s="235">
        <f t="shared" ref="C119:N119" si="23">SUM(C111:C118)</f>
        <v>1085</v>
      </c>
      <c r="D119" s="235">
        <f t="shared" si="23"/>
        <v>1125</v>
      </c>
      <c r="E119" s="201">
        <f t="shared" si="23"/>
        <v>27.73</v>
      </c>
      <c r="F119" s="201">
        <f t="shared" si="23"/>
        <v>28.250000000000004</v>
      </c>
      <c r="G119" s="201">
        <f t="shared" si="23"/>
        <v>34.26</v>
      </c>
      <c r="H119" s="201">
        <f t="shared" si="23"/>
        <v>36.059999999999995</v>
      </c>
      <c r="I119" s="201">
        <f t="shared" si="23"/>
        <v>125.73</v>
      </c>
      <c r="J119" s="201">
        <f t="shared" si="23"/>
        <v>130.57</v>
      </c>
      <c r="K119" s="201">
        <f t="shared" ref="K119:L119" si="24">SUM(K111:K118)</f>
        <v>912.24000000000012</v>
      </c>
      <c r="L119" s="201">
        <f t="shared" si="24"/>
        <v>942.68000000000018</v>
      </c>
      <c r="M119" s="201">
        <f t="shared" si="23"/>
        <v>122.55000000000001</v>
      </c>
      <c r="N119" s="201">
        <f t="shared" si="23"/>
        <v>129.87</v>
      </c>
      <c r="O119" s="52"/>
      <c r="P119" s="52"/>
      <c r="Q119" s="64">
        <f>Q111+Q112+Q113+Q114+Q115+Q116+Q118</f>
        <v>86.399999999999991</v>
      </c>
      <c r="R119" s="53"/>
    </row>
    <row r="120" spans="1:18" s="5" customFormat="1" ht="30" customHeight="1">
      <c r="A120" s="252" t="s">
        <v>17</v>
      </c>
      <c r="B120" s="253"/>
      <c r="C120" s="236">
        <f t="shared" ref="C120:N120" si="25">C109+C119</f>
        <v>1625</v>
      </c>
      <c r="D120" s="236">
        <f t="shared" si="25"/>
        <v>1665</v>
      </c>
      <c r="E120" s="202">
        <f t="shared" si="25"/>
        <v>66.429999999999993</v>
      </c>
      <c r="F120" s="202">
        <f t="shared" si="25"/>
        <v>66.95</v>
      </c>
      <c r="G120" s="202">
        <f t="shared" si="25"/>
        <v>75.929999999999993</v>
      </c>
      <c r="H120" s="202">
        <f t="shared" si="25"/>
        <v>77.72999999999999</v>
      </c>
      <c r="I120" s="202">
        <f t="shared" si="25"/>
        <v>174.24</v>
      </c>
      <c r="J120" s="202">
        <f t="shared" si="25"/>
        <v>179.07999999999998</v>
      </c>
      <c r="K120" s="202">
        <f t="shared" ref="K120:L120" si="26">K109+K119</f>
        <v>1650.1600000000003</v>
      </c>
      <c r="L120" s="202">
        <f t="shared" si="26"/>
        <v>1680.6000000000004</v>
      </c>
      <c r="M120" s="202">
        <f t="shared" si="25"/>
        <v>199.89</v>
      </c>
      <c r="N120" s="202">
        <f t="shared" si="25"/>
        <v>207.20999999999998</v>
      </c>
      <c r="O120" s="43"/>
      <c r="P120" s="43"/>
      <c r="Q120" s="42" t="e">
        <f>Q109+#REF!+Q119</f>
        <v>#REF!</v>
      </c>
      <c r="R120" s="44"/>
    </row>
    <row r="121" spans="1:18" ht="11.4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3" spans="1:18" ht="11.45" customHeight="1">
      <c r="B123" s="256" t="s">
        <v>109</v>
      </c>
      <c r="C123" s="246">
        <f t="shared" ref="C123:N123" si="27">C27+C50+C72+C95+C120</f>
        <v>7765</v>
      </c>
      <c r="D123" s="246">
        <f t="shared" si="27"/>
        <v>7885</v>
      </c>
      <c r="E123" s="246">
        <f t="shared" si="27"/>
        <v>294</v>
      </c>
      <c r="F123" s="246">
        <f t="shared" si="27"/>
        <v>295.12</v>
      </c>
      <c r="G123" s="246">
        <f t="shared" si="27"/>
        <v>257.88</v>
      </c>
      <c r="H123" s="246">
        <f t="shared" si="27"/>
        <v>264.23</v>
      </c>
      <c r="I123" s="246">
        <f t="shared" si="27"/>
        <v>917.94</v>
      </c>
      <c r="J123" s="246">
        <f t="shared" si="27"/>
        <v>926.13499999999999</v>
      </c>
      <c r="K123" s="246">
        <f t="shared" si="27"/>
        <v>7102.01</v>
      </c>
      <c r="L123" s="246">
        <f t="shared" si="27"/>
        <v>7188.4000000000015</v>
      </c>
      <c r="M123" s="249">
        <f t="shared" si="27"/>
        <v>991.96</v>
      </c>
      <c r="N123" s="249">
        <f t="shared" si="27"/>
        <v>1010.29</v>
      </c>
      <c r="Q123" s="69" t="e">
        <f>Q16+#REF!+#REF!+Q61+#REF!+#REF!+Q109+#REF!</f>
        <v>#REF!</v>
      </c>
      <c r="R123" s="1" t="e">
        <f>Q123/5</f>
        <v>#REF!</v>
      </c>
    </row>
    <row r="124" spans="1:18" ht="11.45" customHeight="1">
      <c r="B124" s="25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50"/>
      <c r="N124" s="250"/>
      <c r="Q124" s="69" t="e">
        <f>Q119+Q94+Q71+Q49+Q26+Q85+Q39</f>
        <v>#REF!</v>
      </c>
      <c r="R124" s="1" t="e">
        <f>Q124/5</f>
        <v>#REF!</v>
      </c>
    </row>
    <row r="125" spans="1:18" ht="27.75" customHeight="1">
      <c r="B125" s="25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51"/>
      <c r="N125" s="251"/>
    </row>
    <row r="126" spans="1:18" ht="57" customHeight="1">
      <c r="B126" s="239" t="s">
        <v>110</v>
      </c>
      <c r="C126" s="240">
        <v>1553</v>
      </c>
      <c r="D126" s="240">
        <v>1577</v>
      </c>
      <c r="E126" s="240">
        <v>58.8</v>
      </c>
      <c r="F126" s="240">
        <v>59</v>
      </c>
      <c r="G126" s="240">
        <v>51.6</v>
      </c>
      <c r="H126" s="240">
        <v>52.8</v>
      </c>
      <c r="I126" s="240">
        <v>183.6</v>
      </c>
      <c r="J126" s="240">
        <v>185.2</v>
      </c>
      <c r="K126" s="240">
        <v>1420.4</v>
      </c>
      <c r="L126" s="240">
        <v>1437.6</v>
      </c>
      <c r="M126" s="245">
        <v>198.39</v>
      </c>
      <c r="N126" s="240">
        <v>202.06</v>
      </c>
      <c r="Q126" s="69" t="e">
        <f>Q123+Q124</f>
        <v>#REF!</v>
      </c>
      <c r="R126" s="1" t="e">
        <f>Q126/5</f>
        <v>#REF!</v>
      </c>
    </row>
  </sheetData>
  <mergeCells count="97">
    <mergeCell ref="A1:E1"/>
    <mergeCell ref="D3:J3"/>
    <mergeCell ref="A8:B8"/>
    <mergeCell ref="B9:B10"/>
    <mergeCell ref="A9:A10"/>
    <mergeCell ref="C9:D9"/>
    <mergeCell ref="E9:F9"/>
    <mergeCell ref="A6:B6"/>
    <mergeCell ref="A5:B5"/>
    <mergeCell ref="A7:B7"/>
    <mergeCell ref="Q9:Q10"/>
    <mergeCell ref="R9:R10"/>
    <mergeCell ref="O9:P9"/>
    <mergeCell ref="A29:B30"/>
    <mergeCell ref="A17:B17"/>
    <mergeCell ref="G9:H9"/>
    <mergeCell ref="I9:J9"/>
    <mergeCell ref="M9:N9"/>
    <mergeCell ref="A11:N11"/>
    <mergeCell ref="K9:L9"/>
    <mergeCell ref="O31:P31"/>
    <mergeCell ref="R31:R32"/>
    <mergeCell ref="A26:B26"/>
    <mergeCell ref="A27:B27"/>
    <mergeCell ref="A18:N18"/>
    <mergeCell ref="C31:D31"/>
    <mergeCell ref="E31:F31"/>
    <mergeCell ref="G31:H31"/>
    <mergeCell ref="I31:J31"/>
    <mergeCell ref="A33:N33"/>
    <mergeCell ref="M31:N31"/>
    <mergeCell ref="A52:B52"/>
    <mergeCell ref="A39:B39"/>
    <mergeCell ref="A49:B49"/>
    <mergeCell ref="A50:B50"/>
    <mergeCell ref="A40:N40"/>
    <mergeCell ref="K31:L31"/>
    <mergeCell ref="A61:B61"/>
    <mergeCell ref="A62:B62"/>
    <mergeCell ref="A71:B71"/>
    <mergeCell ref="R53:R54"/>
    <mergeCell ref="B53:B54"/>
    <mergeCell ref="A53:A54"/>
    <mergeCell ref="C53:D53"/>
    <mergeCell ref="E53:F53"/>
    <mergeCell ref="G53:H53"/>
    <mergeCell ref="I53:J53"/>
    <mergeCell ref="M53:N53"/>
    <mergeCell ref="O53:P53"/>
    <mergeCell ref="A55:N55"/>
    <mergeCell ref="K53:L53"/>
    <mergeCell ref="A72:B72"/>
    <mergeCell ref="A74:B76"/>
    <mergeCell ref="B77:B78"/>
    <mergeCell ref="A77:A78"/>
    <mergeCell ref="C77:D77"/>
    <mergeCell ref="A79:N79"/>
    <mergeCell ref="A86:N86"/>
    <mergeCell ref="A102:N102"/>
    <mergeCell ref="R77:R78"/>
    <mergeCell ref="R100:R101"/>
    <mergeCell ref="E77:F77"/>
    <mergeCell ref="G77:H77"/>
    <mergeCell ref="I77:J77"/>
    <mergeCell ref="M77:N77"/>
    <mergeCell ref="O77:P77"/>
    <mergeCell ref="E100:F100"/>
    <mergeCell ref="G100:H100"/>
    <mergeCell ref="I100:J100"/>
    <mergeCell ref="M100:N100"/>
    <mergeCell ref="O100:P100"/>
    <mergeCell ref="K77:L77"/>
    <mergeCell ref="A110:N110"/>
    <mergeCell ref="A85:B85"/>
    <mergeCell ref="C100:D100"/>
    <mergeCell ref="A109:B109"/>
    <mergeCell ref="A94:B94"/>
    <mergeCell ref="A95:B95"/>
    <mergeCell ref="A97:B99"/>
    <mergeCell ref="B100:B101"/>
    <mergeCell ref="A100:A101"/>
    <mergeCell ref="K100:L100"/>
    <mergeCell ref="L123:L125"/>
    <mergeCell ref="M123:M125"/>
    <mergeCell ref="N123:N125"/>
    <mergeCell ref="A120:B120"/>
    <mergeCell ref="A119:B119"/>
    <mergeCell ref="G123:G125"/>
    <mergeCell ref="H123:H125"/>
    <mergeCell ref="I123:I125"/>
    <mergeCell ref="J123:J125"/>
    <mergeCell ref="K123:K125"/>
    <mergeCell ref="B123:B125"/>
    <mergeCell ref="C123:C125"/>
    <mergeCell ref="D123:D125"/>
    <mergeCell ref="E123:E125"/>
    <mergeCell ref="F123:F12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2022-10-02T18:51:26Z</cp:lastPrinted>
  <dcterms:created xsi:type="dcterms:W3CDTF">2022-02-07T13:26:31Z</dcterms:created>
  <dcterms:modified xsi:type="dcterms:W3CDTF">2022-10-25T05:56:31Z</dcterms:modified>
</cp:coreProperties>
</file>