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tabRatio="0"/>
  </bookViews>
  <sheets>
    <sheet name="TDSheet" sheetId="1" r:id="rId1"/>
  </sheets>
  <definedNames>
    <definedName name="_xlnm.Print_Area" localSheetId="0">TDSheet!$A$1:$R$128</definedName>
  </definedNames>
  <calcPr calcId="124519"/>
</workbook>
</file>

<file path=xl/calcChain.xml><?xml version="1.0" encoding="utf-8"?>
<calcChain xmlns="http://schemas.openxmlformats.org/spreadsheetml/2006/main">
  <c r="C115" i="1"/>
  <c r="D115"/>
  <c r="C114"/>
  <c r="D114"/>
  <c r="M114"/>
  <c r="C106" l="1"/>
  <c r="D106"/>
  <c r="C94"/>
  <c r="D94"/>
  <c r="C93"/>
  <c r="D93"/>
  <c r="C83"/>
  <c r="D83"/>
  <c r="C69"/>
  <c r="C70" s="1"/>
  <c r="D69"/>
  <c r="D70" s="1"/>
  <c r="C60"/>
  <c r="D60"/>
  <c r="C48"/>
  <c r="D48"/>
  <c r="C38"/>
  <c r="C49" s="1"/>
  <c r="D38"/>
  <c r="D49" s="1"/>
  <c r="C25"/>
  <c r="C26" s="1"/>
  <c r="D25"/>
  <c r="D26" s="1"/>
  <c r="C15"/>
  <c r="D15"/>
  <c r="C116" l="1"/>
  <c r="D116"/>
  <c r="M15"/>
  <c r="L114" l="1"/>
  <c r="K114"/>
  <c r="L106"/>
  <c r="L115" s="1"/>
  <c r="K106"/>
  <c r="K115" s="1"/>
  <c r="L93"/>
  <c r="K93"/>
  <c r="L83"/>
  <c r="L94" s="1"/>
  <c r="K83"/>
  <c r="K94" s="1"/>
  <c r="L69"/>
  <c r="K69"/>
  <c r="L60"/>
  <c r="L70" s="1"/>
  <c r="K60"/>
  <c r="K70" s="1"/>
  <c r="L48"/>
  <c r="K48"/>
  <c r="L38"/>
  <c r="K38"/>
  <c r="L25"/>
  <c r="K25"/>
  <c r="L15"/>
  <c r="K15"/>
  <c r="L49" l="1"/>
  <c r="K49"/>
  <c r="L26"/>
  <c r="L116" s="1"/>
  <c r="K26"/>
  <c r="E15"/>
  <c r="K116" l="1"/>
  <c r="E106"/>
  <c r="F106"/>
  <c r="G106"/>
  <c r="H106"/>
  <c r="I106"/>
  <c r="J106"/>
  <c r="M106"/>
  <c r="N106"/>
  <c r="E114"/>
  <c r="F114"/>
  <c r="G114"/>
  <c r="H114"/>
  <c r="I114"/>
  <c r="J114"/>
  <c r="N114"/>
  <c r="E115"/>
  <c r="F115"/>
  <c r="G115"/>
  <c r="H115"/>
  <c r="I115"/>
  <c r="J115"/>
  <c r="M115"/>
  <c r="N115"/>
  <c r="Q114"/>
  <c r="Q106"/>
  <c r="Q115" l="1"/>
  <c r="N93"/>
  <c r="M93"/>
  <c r="J93"/>
  <c r="I93"/>
  <c r="H93"/>
  <c r="G93"/>
  <c r="F93"/>
  <c r="E93"/>
  <c r="N83"/>
  <c r="N94" s="1"/>
  <c r="M83"/>
  <c r="M94" s="1"/>
  <c r="J83"/>
  <c r="J94" s="1"/>
  <c r="I83"/>
  <c r="I94" s="1"/>
  <c r="H83"/>
  <c r="H94" s="1"/>
  <c r="G83"/>
  <c r="G94" s="1"/>
  <c r="F83"/>
  <c r="F94" s="1"/>
  <c r="E83"/>
  <c r="E94" s="1"/>
  <c r="N69" l="1"/>
  <c r="M69"/>
  <c r="J69"/>
  <c r="I69"/>
  <c r="H69"/>
  <c r="G69"/>
  <c r="F69"/>
  <c r="E69"/>
  <c r="N60"/>
  <c r="N70" s="1"/>
  <c r="M60"/>
  <c r="M70" s="1"/>
  <c r="J60"/>
  <c r="J70" s="1"/>
  <c r="I60"/>
  <c r="I70" s="1"/>
  <c r="H60"/>
  <c r="H70" s="1"/>
  <c r="G60"/>
  <c r="G70" s="1"/>
  <c r="F60"/>
  <c r="F70" s="1"/>
  <c r="E60"/>
  <c r="E70" s="1"/>
  <c r="N48"/>
  <c r="M48"/>
  <c r="J48"/>
  <c r="I48"/>
  <c r="H48"/>
  <c r="G48"/>
  <c r="F48"/>
  <c r="E48"/>
  <c r="N38"/>
  <c r="N49" s="1"/>
  <c r="M38"/>
  <c r="M49" s="1"/>
  <c r="J38"/>
  <c r="J49" s="1"/>
  <c r="I38"/>
  <c r="I49" s="1"/>
  <c r="G38"/>
  <c r="H38"/>
  <c r="F38"/>
  <c r="F49" s="1"/>
  <c r="E38"/>
  <c r="N25"/>
  <c r="M25"/>
  <c r="M26" s="1"/>
  <c r="M116" s="1"/>
  <c r="J25"/>
  <c r="I25"/>
  <c r="H25"/>
  <c r="G25"/>
  <c r="F25"/>
  <c r="E25"/>
  <c r="E26" s="1"/>
  <c r="N15"/>
  <c r="J15"/>
  <c r="I15"/>
  <c r="H15"/>
  <c r="G15"/>
  <c r="F15"/>
  <c r="F26" s="1"/>
  <c r="F116" s="1"/>
  <c r="H49" l="1"/>
  <c r="E49"/>
  <c r="E116"/>
  <c r="G49"/>
  <c r="J26"/>
  <c r="J116" s="1"/>
  <c r="I26"/>
  <c r="I116" s="1"/>
  <c r="H26"/>
  <c r="N26"/>
  <c r="N116" s="1"/>
  <c r="G26"/>
  <c r="Q69"/>
  <c r="Q93"/>
  <c r="Q60"/>
  <c r="Q48"/>
  <c r="Q49" s="1"/>
  <c r="H116" l="1"/>
  <c r="G116"/>
  <c r="Q25"/>
  <c r="Q121" s="1"/>
  <c r="R121" s="1"/>
  <c r="Q14"/>
  <c r="Q120" s="1"/>
  <c r="R120" s="1"/>
  <c r="Q26" l="1"/>
  <c r="Q70"/>
  <c r="Q94"/>
  <c r="Q116" l="1"/>
  <c r="Q123"/>
  <c r="R123" s="1"/>
</calcChain>
</file>

<file path=xl/sharedStrings.xml><?xml version="1.0" encoding="utf-8"?>
<sst xmlns="http://schemas.openxmlformats.org/spreadsheetml/2006/main" count="263" uniqueCount="104">
  <si>
    <t>Организация:</t>
  </si>
  <si>
    <t>МБОУ "Приобская СОШ"</t>
  </si>
  <si>
    <t>Завтрак</t>
  </si>
  <si>
    <t>Всего за Завтрак</t>
  </si>
  <si>
    <t>Обед</t>
  </si>
  <si>
    <t>Гуляш из говядины</t>
  </si>
  <si>
    <t>Чай со смородиной и сахаром</t>
  </si>
  <si>
    <t>Хлеб пшеничный</t>
  </si>
  <si>
    <t>Хлеб ржаной</t>
  </si>
  <si>
    <t>Всего за Обед</t>
  </si>
  <si>
    <t>Чай с молоком</t>
  </si>
  <si>
    <t>Каша гречневая рассыпчатая</t>
  </si>
  <si>
    <t>Макароны отварные</t>
  </si>
  <si>
    <t>№ рецептуры</t>
  </si>
  <si>
    <t>Наименование  блюда</t>
  </si>
  <si>
    <t xml:space="preserve">№ Технологической карты </t>
  </si>
  <si>
    <t>54-21гн-2020</t>
  </si>
  <si>
    <t>54-4г-2020</t>
  </si>
  <si>
    <t>Пром</t>
  </si>
  <si>
    <t>№10</t>
  </si>
  <si>
    <t>54-2з-2020</t>
  </si>
  <si>
    <t>54-1м-2020</t>
  </si>
  <si>
    <t>54-6г-2020</t>
  </si>
  <si>
    <t>Рис отварной</t>
  </si>
  <si>
    <t>54-6гн-2020</t>
  </si>
  <si>
    <t>54-7с-2020</t>
  </si>
  <si>
    <t>Суп картофельный с макаронными изделиями</t>
  </si>
  <si>
    <t>Котлеты или биточки особые мясные</t>
  </si>
  <si>
    <t>54-4гн-2020</t>
  </si>
  <si>
    <t>Салат из белокочанной капусты с морковью</t>
  </si>
  <si>
    <t>54-3с-2020</t>
  </si>
  <si>
    <t>54-1г-2020</t>
  </si>
  <si>
    <t xml:space="preserve">Какао с молоком </t>
  </si>
  <si>
    <t>12-18 лет</t>
  </si>
  <si>
    <t>7-11 лет</t>
  </si>
  <si>
    <t>БЕЛКИ</t>
  </si>
  <si>
    <t>ЖИРЫ</t>
  </si>
  <si>
    <t>УГЛЕВОДЫ</t>
  </si>
  <si>
    <t>К КАЛ</t>
  </si>
  <si>
    <t>ЦЕНА</t>
  </si>
  <si>
    <t>ВЫХОД (г )</t>
  </si>
  <si>
    <t xml:space="preserve">Рыба тушенная в томате с овощами </t>
  </si>
  <si>
    <t>Всего за  Завтрак</t>
  </si>
  <si>
    <t>Бефстроганов из говядины</t>
  </si>
  <si>
    <t>54-2м-2020</t>
  </si>
  <si>
    <t>Кукуруза сахарная</t>
  </si>
  <si>
    <t>54-21з-2020</t>
  </si>
  <si>
    <t>пром</t>
  </si>
  <si>
    <t>Икра кабачковая</t>
  </si>
  <si>
    <t>54-2гн-2020</t>
  </si>
  <si>
    <t>Чай с  сахаром</t>
  </si>
  <si>
    <t>Рассольник "Ленинградский"</t>
  </si>
  <si>
    <t>54-11г-2020</t>
  </si>
  <si>
    <t>Пюре картофельное</t>
  </si>
  <si>
    <t xml:space="preserve"> Напиток лимонный</t>
  </si>
  <si>
    <t>Огурец свежий  порционный</t>
  </si>
  <si>
    <t>54-3з-2020</t>
  </si>
  <si>
    <t xml:space="preserve"> Помидор свежий порционный</t>
  </si>
  <si>
    <t>54-10м-2020</t>
  </si>
  <si>
    <t>Капуста тушеная с мясом</t>
  </si>
  <si>
    <t>Апельсин</t>
  </si>
  <si>
    <t>54-8с-2020</t>
  </si>
  <si>
    <t>Суп картофельный с горохом</t>
  </si>
  <si>
    <t>Сок фруктовый</t>
  </si>
  <si>
    <t>Всего за День 6</t>
  </si>
  <si>
    <t>ДЕНЬ 6-ЫЙ</t>
  </si>
  <si>
    <t>ДЕНЬ 7-ЫЙ</t>
  </si>
  <si>
    <t>Всего за День 7</t>
  </si>
  <si>
    <t>ДЕНЬ 8-ЫЙ</t>
  </si>
  <si>
    <t>Всего за День 8</t>
  </si>
  <si>
    <t>ДЕНЬ 9-ЫЙ</t>
  </si>
  <si>
    <t>Всего за День 9</t>
  </si>
  <si>
    <t>ДЕНЬ 10-ЫЙ</t>
  </si>
  <si>
    <t>Всего за День 10</t>
  </si>
  <si>
    <t>54-1т-2020</t>
  </si>
  <si>
    <t>Йогурт сливочный</t>
  </si>
  <si>
    <t>Кофейный напиток с молоком</t>
  </si>
  <si>
    <t>54-1с-2020</t>
  </si>
  <si>
    <t>Щи из свежей капусты со сметаной</t>
  </si>
  <si>
    <t>Тефтель с рисом</t>
  </si>
  <si>
    <t>54-23гн-2020</t>
  </si>
  <si>
    <t>Рагу из овощей</t>
  </si>
  <si>
    <t>Икра свекольная</t>
  </si>
  <si>
    <t>Курица  тушеная с овощами</t>
  </si>
  <si>
    <t>54-25м-2020</t>
  </si>
  <si>
    <t>Печень / сердце тушеное</t>
  </si>
  <si>
    <t>Салат из солёных огурцов с луком</t>
  </si>
  <si>
    <t xml:space="preserve">Суп крестьянский с крупой </t>
  </si>
  <si>
    <t>54-10с-2020</t>
  </si>
  <si>
    <t>Жаркое по-домашнему</t>
  </si>
  <si>
    <t>54-6хн-2020</t>
  </si>
  <si>
    <t>Напиток из вишни</t>
  </si>
  <si>
    <t>Меню и пищевая ценность приготовляемых блюд</t>
  </si>
  <si>
    <t xml:space="preserve">Запеканка рисовая  с творогом  со сгущенным молоком </t>
  </si>
  <si>
    <t>Организация :           МБОУ "Приобская СОШ"</t>
  </si>
  <si>
    <t>ИТОГО ЗА ПЕРИОД</t>
  </si>
  <si>
    <t>Среднее  значение за период</t>
  </si>
  <si>
    <t>Сок фруктовый 0,2</t>
  </si>
  <si>
    <t>Горошек зелёный консервированный</t>
  </si>
  <si>
    <t>54-2хн-2020</t>
  </si>
  <si>
    <t xml:space="preserve">Компот из сухофруктов  </t>
  </si>
  <si>
    <t>Категория  :           Льготники</t>
  </si>
  <si>
    <t>Яблоко зелёное</t>
  </si>
  <si>
    <t>Банан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</si>
</sst>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.000"/>
    <numFmt numFmtId="166" formatCode="0.0"/>
    <numFmt numFmtId="167" formatCode="0.###"/>
    <numFmt numFmtId="168" formatCode="0.##"/>
    <numFmt numFmtId="169" formatCode="#,##0.0"/>
    <numFmt numFmtId="170" formatCode="0.#"/>
    <numFmt numFmtId="171" formatCode="0.#############"/>
    <numFmt numFmtId="172" formatCode="0.####"/>
  </numFmts>
  <fonts count="24"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2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6"/>
      <color theme="9" tint="-0.249977111117893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28"/>
      <name val="Times New Roman"/>
      <family val="1"/>
      <charset val="204"/>
    </font>
    <font>
      <b/>
      <sz val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rgb="FFFCE5BC"/>
        <bgColor auto="1"/>
      </patternFill>
    </fill>
    <fill>
      <patternFill patternType="solid">
        <fgColor rgb="FFB4FFFF"/>
        <bgColor auto="1"/>
      </patternFill>
    </fill>
    <fill>
      <patternFill patternType="solid">
        <fgColor rgb="FFA0FFFF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65" fontId="3" fillId="5" borderId="6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6" fillId="0" borderId="6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167" fontId="6" fillId="0" borderId="18" xfId="0" applyNumberFormat="1" applyFont="1" applyBorder="1"/>
    <xf numFmtId="2" fontId="4" fillId="0" borderId="6" xfId="0" applyNumberFormat="1" applyFont="1" applyBorder="1"/>
    <xf numFmtId="2" fontId="3" fillId="0" borderId="6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30" xfId="0" applyFont="1" applyBorder="1"/>
    <xf numFmtId="2" fontId="12" fillId="2" borderId="6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2" fontId="6" fillId="0" borderId="14" xfId="0" applyNumberFormat="1" applyFont="1" applyBorder="1"/>
    <xf numFmtId="164" fontId="12" fillId="2" borderId="14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165" fontId="5" fillId="6" borderId="5" xfId="0" applyNumberFormat="1" applyFont="1" applyFill="1" applyBorder="1" applyAlignment="1">
      <alignment horizontal="right"/>
    </xf>
    <xf numFmtId="0" fontId="6" fillId="7" borderId="6" xfId="0" applyFont="1" applyFill="1" applyBorder="1" applyAlignment="1">
      <alignment horizontal="right"/>
    </xf>
    <xf numFmtId="2" fontId="6" fillId="0" borderId="27" xfId="0" applyNumberFormat="1" applyFont="1" applyBorder="1"/>
    <xf numFmtId="0" fontId="16" fillId="0" borderId="6" xfId="0" applyFont="1" applyBorder="1" applyAlignment="1">
      <alignment horizontal="right"/>
    </xf>
    <xf numFmtId="0" fontId="16" fillId="7" borderId="6" xfId="0" applyFont="1" applyFill="1" applyBorder="1" applyAlignment="1">
      <alignment horizontal="right"/>
    </xf>
    <xf numFmtId="0" fontId="15" fillId="7" borderId="6" xfId="0" applyFont="1" applyFill="1" applyBorder="1" applyAlignment="1">
      <alignment horizontal="right"/>
    </xf>
    <xf numFmtId="0" fontId="15" fillId="7" borderId="6" xfId="0" applyFont="1" applyFill="1" applyBorder="1"/>
    <xf numFmtId="0" fontId="4" fillId="0" borderId="10" xfId="0" applyFont="1" applyBorder="1" applyAlignment="1">
      <alignment horizontal="left"/>
    </xf>
    <xf numFmtId="0" fontId="16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9" fontId="16" fillId="7" borderId="4" xfId="0" applyNumberFormat="1" applyFont="1" applyFill="1" applyBorder="1"/>
    <xf numFmtId="166" fontId="15" fillId="7" borderId="14" xfId="0" applyNumberFormat="1" applyFont="1" applyFill="1" applyBorder="1"/>
    <xf numFmtId="2" fontId="6" fillId="0" borderId="7" xfId="0" applyNumberFormat="1" applyFont="1" applyBorder="1"/>
    <xf numFmtId="2" fontId="16" fillId="0" borderId="6" xfId="0" applyNumberFormat="1" applyFont="1" applyBorder="1" applyAlignment="1">
      <alignment horizontal="right"/>
    </xf>
    <xf numFmtId="0" fontId="16" fillId="7" borderId="4" xfId="0" applyFont="1" applyFill="1" applyBorder="1" applyAlignment="1">
      <alignment horizontal="right"/>
    </xf>
    <xf numFmtId="0" fontId="15" fillId="7" borderId="14" xfId="0" applyFont="1" applyFill="1" applyBorder="1"/>
    <xf numFmtId="0" fontId="4" fillId="0" borderId="10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/>
    </xf>
    <xf numFmtId="2" fontId="6" fillId="0" borderId="4" xfId="0" applyNumberFormat="1" applyFont="1" applyBorder="1"/>
    <xf numFmtId="2" fontId="6" fillId="0" borderId="29" xfId="0" applyNumberFormat="1" applyFont="1" applyBorder="1" applyAlignment="1">
      <alignment horizontal="right"/>
    </xf>
    <xf numFmtId="166" fontId="15" fillId="7" borderId="6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2" fontId="16" fillId="0" borderId="6" xfId="0" applyNumberFormat="1" applyFont="1" applyBorder="1"/>
    <xf numFmtId="2" fontId="17" fillId="0" borderId="27" xfId="0" applyNumberFormat="1" applyFont="1" applyBorder="1"/>
    <xf numFmtId="171" fontId="6" fillId="0" borderId="18" xfId="0" applyNumberFormat="1" applyFont="1" applyBorder="1" applyAlignment="1">
      <alignment horizontal="right"/>
    </xf>
    <xf numFmtId="2" fontId="4" fillId="0" borderId="5" xfId="0" applyNumberFormat="1" applyFont="1" applyBorder="1"/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0" fillId="7" borderId="0" xfId="0" applyFill="1"/>
    <xf numFmtId="2" fontId="5" fillId="7" borderId="1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13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left"/>
    </xf>
    <xf numFmtId="4" fontId="5" fillId="7" borderId="6" xfId="0" applyNumberFormat="1" applyFont="1" applyFill="1" applyBorder="1" applyAlignment="1">
      <alignment horizontal="right"/>
    </xf>
    <xf numFmtId="165" fontId="5" fillId="7" borderId="6" xfId="0" applyNumberFormat="1" applyFont="1" applyFill="1" applyBorder="1" applyAlignment="1">
      <alignment horizontal="right"/>
    </xf>
    <xf numFmtId="2" fontId="5" fillId="7" borderId="6" xfId="0" applyNumberFormat="1" applyFont="1" applyFill="1" applyBorder="1" applyAlignment="1">
      <alignment horizontal="right"/>
    </xf>
    <xf numFmtId="0" fontId="5" fillId="7" borderId="14" xfId="0" applyFont="1" applyFill="1" applyBorder="1" applyAlignment="1">
      <alignment horizontal="right"/>
    </xf>
    <xf numFmtId="2" fontId="8" fillId="7" borderId="6" xfId="0" applyNumberFormat="1" applyFont="1" applyFill="1" applyBorder="1" applyAlignment="1">
      <alignment horizontal="right"/>
    </xf>
    <xf numFmtId="164" fontId="5" fillId="7" borderId="6" xfId="0" applyNumberFormat="1" applyFont="1" applyFill="1" applyBorder="1" applyAlignment="1">
      <alignment horizontal="center"/>
    </xf>
    <xf numFmtId="2" fontId="8" fillId="7" borderId="14" xfId="0" applyNumberFormat="1" applyFont="1" applyFill="1" applyBorder="1"/>
    <xf numFmtId="0" fontId="8" fillId="7" borderId="6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2" fontId="8" fillId="7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2" fontId="5" fillId="7" borderId="4" xfId="0" applyNumberFormat="1" applyFont="1" applyFill="1" applyBorder="1" applyAlignment="1">
      <alignment horizontal="right"/>
    </xf>
    <xf numFmtId="0" fontId="8" fillId="7" borderId="6" xfId="0" applyFont="1" applyFill="1" applyBorder="1" applyAlignment="1">
      <alignment wrapText="1"/>
    </xf>
    <xf numFmtId="2" fontId="8" fillId="7" borderId="8" xfId="0" applyNumberFormat="1" applyFont="1" applyFill="1" applyBorder="1" applyAlignment="1">
      <alignment horizontal="right"/>
    </xf>
    <xf numFmtId="2" fontId="8" fillId="7" borderId="19" xfId="0" applyNumberFormat="1" applyFont="1" applyFill="1" applyBorder="1" applyAlignment="1">
      <alignment horizontal="right"/>
    </xf>
    <xf numFmtId="2" fontId="8" fillId="7" borderId="10" xfId="0" applyNumberFormat="1" applyFont="1" applyFill="1" applyBorder="1" applyAlignment="1">
      <alignment horizontal="right"/>
    </xf>
    <xf numFmtId="0" fontId="8" fillId="7" borderId="5" xfId="0" applyFont="1" applyFill="1" applyBorder="1" applyAlignment="1">
      <alignment horizontal="right"/>
    </xf>
    <xf numFmtId="0" fontId="8" fillId="7" borderId="26" xfId="0" applyFont="1" applyFill="1" applyBorder="1"/>
    <xf numFmtId="0" fontId="8" fillId="7" borderId="14" xfId="0" applyFont="1" applyFill="1" applyBorder="1" applyAlignment="1">
      <alignment wrapText="1"/>
    </xf>
    <xf numFmtId="1" fontId="8" fillId="7" borderId="14" xfId="0" applyNumberFormat="1" applyFont="1" applyFill="1" applyBorder="1" applyAlignment="1">
      <alignment horizontal="right"/>
    </xf>
    <xf numFmtId="2" fontId="8" fillId="7" borderId="14" xfId="0" applyNumberFormat="1" applyFont="1" applyFill="1" applyBorder="1" applyAlignment="1">
      <alignment horizontal="right"/>
    </xf>
    <xf numFmtId="2" fontId="8" fillId="7" borderId="18" xfId="0" applyNumberFormat="1" applyFont="1" applyFill="1" applyBorder="1" applyAlignment="1">
      <alignment horizontal="right"/>
    </xf>
    <xf numFmtId="0" fontId="18" fillId="7" borderId="6" xfId="0" applyFont="1" applyFill="1" applyBorder="1" applyAlignment="1">
      <alignment horizontal="right"/>
    </xf>
    <xf numFmtId="1" fontId="8" fillId="7" borderId="13" xfId="0" applyNumberFormat="1" applyFont="1" applyFill="1" applyBorder="1" applyAlignment="1">
      <alignment horizontal="right"/>
    </xf>
    <xf numFmtId="1" fontId="8" fillId="7" borderId="6" xfId="0" applyNumberFormat="1" applyFont="1" applyFill="1" applyBorder="1" applyAlignment="1">
      <alignment horizontal="right"/>
    </xf>
    <xf numFmtId="2" fontId="8" fillId="7" borderId="4" xfId="0" applyNumberFormat="1" applyFont="1" applyFill="1" applyBorder="1" applyAlignment="1">
      <alignment horizontal="right"/>
    </xf>
    <xf numFmtId="2" fontId="5" fillId="7" borderId="14" xfId="0" applyNumberFormat="1" applyFont="1" applyFill="1" applyBorder="1" applyAlignment="1">
      <alignment horizontal="left"/>
    </xf>
    <xf numFmtId="2" fontId="5" fillId="7" borderId="9" xfId="0" applyNumberFormat="1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8" fillId="7" borderId="6" xfId="0" applyFont="1" applyFill="1" applyBorder="1"/>
    <xf numFmtId="1" fontId="19" fillId="7" borderId="6" xfId="0" applyNumberFormat="1" applyFont="1" applyFill="1" applyBorder="1" applyAlignment="1">
      <alignment horizontal="right"/>
    </xf>
    <xf numFmtId="2" fontId="19" fillId="7" borderId="6" xfId="0" applyNumberFormat="1" applyFont="1" applyFill="1" applyBorder="1" applyAlignment="1">
      <alignment horizontal="right"/>
    </xf>
    <xf numFmtId="0" fontId="20" fillId="7" borderId="6" xfId="0" applyFont="1" applyFill="1" applyBorder="1" applyAlignment="1">
      <alignment horizontal="right"/>
    </xf>
    <xf numFmtId="0" fontId="8" fillId="7" borderId="6" xfId="0" applyFont="1" applyFill="1" applyBorder="1" applyAlignment="1">
      <alignment horizontal="right"/>
    </xf>
    <xf numFmtId="4" fontId="8" fillId="7" borderId="6" xfId="0" applyNumberFormat="1" applyFont="1" applyFill="1" applyBorder="1" applyAlignment="1">
      <alignment horizontal="right"/>
    </xf>
    <xf numFmtId="0" fontId="19" fillId="7" borderId="26" xfId="0" applyFont="1" applyFill="1" applyBorder="1"/>
    <xf numFmtId="0" fontId="19" fillId="7" borderId="14" xfId="0" applyFont="1" applyFill="1" applyBorder="1" applyAlignment="1">
      <alignment wrapText="1"/>
    </xf>
    <xf numFmtId="167" fontId="8" fillId="7" borderId="14" xfId="0" applyNumberFormat="1" applyFont="1" applyFill="1" applyBorder="1" applyAlignment="1">
      <alignment horizontal="right"/>
    </xf>
    <xf numFmtId="167" fontId="8" fillId="7" borderId="18" xfId="0" applyNumberFormat="1" applyFont="1" applyFill="1" applyBorder="1" applyAlignment="1">
      <alignment horizontal="right"/>
    </xf>
    <xf numFmtId="1" fontId="8" fillId="7" borderId="6" xfId="0" applyNumberFormat="1" applyFont="1" applyFill="1" applyBorder="1"/>
    <xf numFmtId="2" fontId="8" fillId="7" borderId="6" xfId="0" applyNumberFormat="1" applyFont="1" applyFill="1" applyBorder="1"/>
    <xf numFmtId="0" fontId="8" fillId="7" borderId="14" xfId="0" applyFont="1" applyFill="1" applyBorder="1" applyAlignment="1">
      <alignment horizontal="left"/>
    </xf>
    <xf numFmtId="0" fontId="8" fillId="7" borderId="2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 wrapText="1"/>
    </xf>
    <xf numFmtId="0" fontId="19" fillId="7" borderId="6" xfId="0" applyFont="1" applyFill="1" applyBorder="1" applyAlignment="1">
      <alignment horizontal="right"/>
    </xf>
    <xf numFmtId="0" fontId="19" fillId="7" borderId="6" xfId="0" applyFont="1" applyFill="1" applyBorder="1"/>
    <xf numFmtId="0" fontId="8" fillId="7" borderId="6" xfId="0" applyFont="1" applyFill="1" applyBorder="1" applyAlignment="1">
      <alignment horizontal="center"/>
    </xf>
    <xf numFmtId="2" fontId="19" fillId="7" borderId="18" xfId="0" applyNumberFormat="1" applyFont="1" applyFill="1" applyBorder="1"/>
    <xf numFmtId="2" fontId="19" fillId="7" borderId="6" xfId="0" applyNumberFormat="1" applyFont="1" applyFill="1" applyBorder="1"/>
    <xf numFmtId="2" fontId="5" fillId="7" borderId="6" xfId="0" applyNumberFormat="1" applyFont="1" applyFill="1" applyBorder="1"/>
    <xf numFmtId="0" fontId="8" fillId="7" borderId="14" xfId="0" applyFont="1" applyFill="1" applyBorder="1"/>
    <xf numFmtId="0" fontId="8" fillId="7" borderId="7" xfId="0" applyFont="1" applyFill="1" applyBorder="1"/>
    <xf numFmtId="168" fontId="8" fillId="7" borderId="6" xfId="0" applyNumberFormat="1" applyFont="1" applyFill="1" applyBorder="1"/>
    <xf numFmtId="2" fontId="8" fillId="7" borderId="8" xfId="0" applyNumberFormat="1" applyFont="1" applyFill="1" applyBorder="1" applyAlignment="1">
      <alignment wrapText="1"/>
    </xf>
    <xf numFmtId="2" fontId="8" fillId="7" borderId="10" xfId="0" applyNumberFormat="1" applyFont="1" applyFill="1" applyBorder="1"/>
    <xf numFmtId="0" fontId="8" fillId="7" borderId="37" xfId="0" applyFont="1" applyFill="1" applyBorder="1"/>
    <xf numFmtId="1" fontId="19" fillId="7" borderId="14" xfId="0" applyNumberFormat="1" applyFont="1" applyFill="1" applyBorder="1" applyAlignment="1">
      <alignment horizontal="right"/>
    </xf>
    <xf numFmtId="167" fontId="19" fillId="7" borderId="14" xfId="0" applyNumberFormat="1" applyFont="1" applyFill="1" applyBorder="1" applyAlignment="1">
      <alignment horizontal="right"/>
    </xf>
    <xf numFmtId="167" fontId="19" fillId="7" borderId="18" xfId="0" applyNumberFormat="1" applyFont="1" applyFill="1" applyBorder="1" applyAlignment="1">
      <alignment horizontal="right"/>
    </xf>
    <xf numFmtId="2" fontId="8" fillId="7" borderId="8" xfId="0" applyNumberFormat="1" applyFont="1" applyFill="1" applyBorder="1" applyAlignment="1">
      <alignment horizontal="right" wrapText="1"/>
    </xf>
    <xf numFmtId="166" fontId="19" fillId="7" borderId="6" xfId="0" applyNumberFormat="1" applyFont="1" applyFill="1" applyBorder="1"/>
    <xf numFmtId="0" fontId="19" fillId="7" borderId="8" xfId="0" applyFont="1" applyFill="1" applyBorder="1" applyAlignment="1">
      <alignment wrapText="1"/>
    </xf>
    <xf numFmtId="0" fontId="19" fillId="7" borderId="14" xfId="0" applyFont="1" applyFill="1" applyBorder="1"/>
    <xf numFmtId="1" fontId="19" fillId="7" borderId="14" xfId="0" applyNumberFormat="1" applyFont="1" applyFill="1" applyBorder="1"/>
    <xf numFmtId="167" fontId="19" fillId="7" borderId="14" xfId="0" applyNumberFormat="1" applyFont="1" applyFill="1" applyBorder="1"/>
    <xf numFmtId="167" fontId="19" fillId="7" borderId="18" xfId="0" applyNumberFormat="1" applyFont="1" applyFill="1" applyBorder="1"/>
    <xf numFmtId="164" fontId="19" fillId="7" borderId="6" xfId="0" applyNumberFormat="1" applyFont="1" applyFill="1" applyBorder="1" applyAlignment="1">
      <alignment horizontal="right"/>
    </xf>
    <xf numFmtId="164" fontId="5" fillId="7" borderId="6" xfId="0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right"/>
    </xf>
    <xf numFmtId="0" fontId="8" fillId="7" borderId="4" xfId="0" applyFont="1" applyFill="1" applyBorder="1" applyAlignment="1">
      <alignment horizontal="right"/>
    </xf>
    <xf numFmtId="172" fontId="8" fillId="7" borderId="6" xfId="0" applyNumberFormat="1" applyFont="1" applyFill="1" applyBorder="1" applyAlignment="1">
      <alignment horizontal="right"/>
    </xf>
    <xf numFmtId="168" fontId="8" fillId="7" borderId="14" xfId="0" applyNumberFormat="1" applyFont="1" applyFill="1" applyBorder="1" applyAlignment="1">
      <alignment horizontal="right"/>
    </xf>
    <xf numFmtId="168" fontId="8" fillId="7" borderId="20" xfId="0" applyNumberFormat="1" applyFont="1" applyFill="1" applyBorder="1" applyAlignment="1">
      <alignment horizontal="right"/>
    </xf>
    <xf numFmtId="0" fontId="19" fillId="7" borderId="6" xfId="0" applyFont="1" applyFill="1" applyBorder="1" applyAlignment="1">
      <alignment horizontal="left"/>
    </xf>
    <xf numFmtId="2" fontId="19" fillId="7" borderId="6" xfId="0" applyNumberFormat="1" applyFont="1" applyFill="1" applyBorder="1" applyAlignment="1">
      <alignment wrapText="1"/>
    </xf>
    <xf numFmtId="2" fontId="19" fillId="7" borderId="36" xfId="0" applyNumberFormat="1" applyFont="1" applyFill="1" applyBorder="1"/>
    <xf numFmtId="2" fontId="19" fillId="7" borderId="14" xfId="0" applyNumberFormat="1" applyFont="1" applyFill="1" applyBorder="1"/>
    <xf numFmtId="165" fontId="20" fillId="7" borderId="4" xfId="0" applyNumberFormat="1" applyFont="1" applyFill="1" applyBorder="1"/>
    <xf numFmtId="2" fontId="5" fillId="7" borderId="5" xfId="0" applyNumberFormat="1" applyFont="1" applyFill="1" applyBorder="1"/>
    <xf numFmtId="0" fontId="5" fillId="7" borderId="5" xfId="0" applyFont="1" applyFill="1" applyBorder="1"/>
    <xf numFmtId="167" fontId="8" fillId="7" borderId="14" xfId="0" applyNumberFormat="1" applyFont="1" applyFill="1" applyBorder="1" applyAlignment="1">
      <alignment horizontal="center"/>
    </xf>
    <xf numFmtId="0" fontId="20" fillId="7" borderId="4" xfId="0" applyFont="1" applyFill="1" applyBorder="1" applyAlignment="1">
      <alignment horizontal="right"/>
    </xf>
    <xf numFmtId="1" fontId="8" fillId="7" borderId="14" xfId="0" applyNumberFormat="1" applyFont="1" applyFill="1" applyBorder="1"/>
    <xf numFmtId="0" fontId="19" fillId="7" borderId="29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20" fillId="7" borderId="6" xfId="0" applyFont="1" applyFill="1" applyBorder="1"/>
    <xf numFmtId="0" fontId="5" fillId="7" borderId="8" xfId="0" applyFont="1" applyFill="1" applyBorder="1" applyAlignment="1">
      <alignment horizontal="right"/>
    </xf>
    <xf numFmtId="170" fontId="8" fillId="7" borderId="14" xfId="0" applyNumberFormat="1" applyFont="1" applyFill="1" applyBorder="1"/>
    <xf numFmtId="0" fontId="8" fillId="7" borderId="6" xfId="0" applyFont="1" applyFill="1" applyBorder="1" applyAlignment="1">
      <alignment horizontal="center" vertical="center"/>
    </xf>
    <xf numFmtId="2" fontId="8" fillId="7" borderId="8" xfId="0" applyNumberFormat="1" applyFont="1" applyFill="1" applyBorder="1"/>
    <xf numFmtId="0" fontId="19" fillId="7" borderId="10" xfId="0" applyFont="1" applyFill="1" applyBorder="1"/>
    <xf numFmtId="1" fontId="8" fillId="7" borderId="21" xfId="0" applyNumberFormat="1" applyFont="1" applyFill="1" applyBorder="1" applyAlignment="1">
      <alignment horizontal="right"/>
    </xf>
    <xf numFmtId="2" fontId="8" fillId="7" borderId="21" xfId="0" applyNumberFormat="1" applyFont="1" applyFill="1" applyBorder="1" applyAlignment="1">
      <alignment horizontal="right"/>
    </xf>
    <xf numFmtId="2" fontId="8" fillId="7" borderId="28" xfId="0" applyNumberFormat="1" applyFont="1" applyFill="1" applyBorder="1" applyAlignment="1">
      <alignment horizontal="right"/>
    </xf>
    <xf numFmtId="0" fontId="8" fillId="7" borderId="14" xfId="0" applyFont="1" applyFill="1" applyBorder="1" applyAlignment="1">
      <alignment horizontal="left" wrapText="1"/>
    </xf>
    <xf numFmtId="0" fontId="8" fillId="7" borderId="14" xfId="0" applyFont="1" applyFill="1" applyBorder="1" applyAlignment="1">
      <alignment horizontal="right"/>
    </xf>
    <xf numFmtId="0" fontId="8" fillId="7" borderId="6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8" fillId="7" borderId="14" xfId="0" applyNumberFormat="1" applyFont="1" applyFill="1" applyBorder="1" applyAlignment="1">
      <alignment horizontal="right"/>
    </xf>
    <xf numFmtId="2" fontId="8" fillId="7" borderId="32" xfId="0" applyNumberFormat="1" applyFont="1" applyFill="1" applyBorder="1"/>
    <xf numFmtId="1" fontId="8" fillId="7" borderId="5" xfId="0" applyNumberFormat="1" applyFont="1" applyFill="1" applyBorder="1"/>
    <xf numFmtId="0" fontId="19" fillId="7" borderId="6" xfId="0" applyNumberFormat="1" applyFont="1" applyFill="1" applyBorder="1" applyAlignment="1">
      <alignment horizontal="right"/>
    </xf>
    <xf numFmtId="0" fontId="8" fillId="7" borderId="42" xfId="0" applyFont="1" applyFill="1" applyBorder="1" applyAlignment="1">
      <alignment horizontal="right"/>
    </xf>
    <xf numFmtId="0" fontId="8" fillId="7" borderId="18" xfId="0" applyFont="1" applyFill="1" applyBorder="1" applyAlignment="1">
      <alignment horizontal="right"/>
    </xf>
    <xf numFmtId="1" fontId="5" fillId="7" borderId="14" xfId="0" applyNumberFormat="1" applyFont="1" applyFill="1" applyBorder="1" applyAlignment="1">
      <alignment horizontal="right"/>
    </xf>
    <xf numFmtId="3" fontId="5" fillId="7" borderId="6" xfId="0" applyNumberFormat="1" applyFont="1" applyFill="1" applyBorder="1" applyAlignment="1">
      <alignment horizontal="right"/>
    </xf>
    <xf numFmtId="1" fontId="5" fillId="7" borderId="6" xfId="0" applyNumberFormat="1" applyFont="1" applyFill="1" applyBorder="1" applyAlignment="1">
      <alignment horizontal="right"/>
    </xf>
    <xf numFmtId="0" fontId="19" fillId="7" borderId="4" xfId="0" applyFont="1" applyFill="1" applyBorder="1" applyAlignment="1">
      <alignment horizontal="right"/>
    </xf>
    <xf numFmtId="1" fontId="8" fillId="7" borderId="32" xfId="0" applyNumberFormat="1" applyFont="1" applyFill="1" applyBorder="1"/>
    <xf numFmtId="0" fontId="8" fillId="7" borderId="43" xfId="0" applyFont="1" applyFill="1" applyBorder="1" applyAlignment="1">
      <alignment horizontal="left"/>
    </xf>
    <xf numFmtId="0" fontId="8" fillId="7" borderId="32" xfId="0" applyFont="1" applyFill="1" applyBorder="1" applyAlignment="1">
      <alignment wrapText="1"/>
    </xf>
    <xf numFmtId="1" fontId="8" fillId="7" borderId="32" xfId="0" applyNumberFormat="1" applyFont="1" applyFill="1" applyBorder="1" applyAlignment="1">
      <alignment horizontal="right"/>
    </xf>
    <xf numFmtId="2" fontId="8" fillId="7" borderId="32" xfId="0" applyNumberFormat="1" applyFont="1" applyFill="1" applyBorder="1" applyAlignment="1">
      <alignment horizontal="right"/>
    </xf>
    <xf numFmtId="2" fontId="8" fillId="7" borderId="13" xfId="0" applyNumberFormat="1" applyFont="1" applyFill="1" applyBorder="1" applyAlignment="1">
      <alignment horizontal="right"/>
    </xf>
    <xf numFmtId="1" fontId="5" fillId="7" borderId="4" xfId="0" applyNumberFormat="1" applyFont="1" applyFill="1" applyBorder="1" applyAlignment="1">
      <alignment horizontal="right"/>
    </xf>
    <xf numFmtId="1" fontId="23" fillId="7" borderId="14" xfId="0" applyNumberFormat="1" applyFont="1" applyFill="1" applyBorder="1" applyAlignment="1">
      <alignment horizontal="right"/>
    </xf>
    <xf numFmtId="0" fontId="23" fillId="7" borderId="6" xfId="0" applyFont="1" applyFill="1" applyBorder="1" applyAlignment="1">
      <alignment horizontal="right"/>
    </xf>
    <xf numFmtId="166" fontId="23" fillId="7" borderId="6" xfId="0" applyNumberFormat="1" applyFont="1" applyFill="1" applyBorder="1" applyAlignment="1">
      <alignment horizontal="right"/>
    </xf>
    <xf numFmtId="1" fontId="23" fillId="7" borderId="6" xfId="0" applyNumberFormat="1" applyFont="1" applyFill="1" applyBorder="1" applyAlignment="1">
      <alignment horizontal="right"/>
    </xf>
    <xf numFmtId="1" fontId="23" fillId="7" borderId="5" xfId="0" applyNumberFormat="1" applyFont="1" applyFill="1" applyBorder="1" applyAlignment="1">
      <alignment horizontal="right"/>
    </xf>
    <xf numFmtId="4" fontId="23" fillId="7" borderId="6" xfId="0" applyNumberFormat="1" applyFont="1" applyFill="1" applyBorder="1" applyAlignment="1">
      <alignment horizontal="right"/>
    </xf>
    <xf numFmtId="169" fontId="23" fillId="7" borderId="6" xfId="0" applyNumberFormat="1" applyFont="1" applyFill="1" applyBorder="1" applyAlignment="1">
      <alignment horizontal="right"/>
    </xf>
    <xf numFmtId="3" fontId="23" fillId="7" borderId="6" xfId="0" applyNumberFormat="1" applyFont="1" applyFill="1" applyBorder="1" applyAlignment="1">
      <alignment horizontal="right"/>
    </xf>
    <xf numFmtId="2" fontId="23" fillId="7" borderId="14" xfId="0" applyNumberFormat="1" applyFont="1" applyFill="1" applyBorder="1" applyAlignment="1">
      <alignment horizontal="right"/>
    </xf>
    <xf numFmtId="0" fontId="8" fillId="7" borderId="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center"/>
    </xf>
    <xf numFmtId="0" fontId="14" fillId="7" borderId="39" xfId="0" applyFont="1" applyFill="1" applyBorder="1" applyAlignment="1">
      <alignment horizontal="center"/>
    </xf>
    <xf numFmtId="0" fontId="14" fillId="7" borderId="36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13" fillId="7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/>
    </xf>
    <xf numFmtId="0" fontId="14" fillId="7" borderId="27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left"/>
    </xf>
    <xf numFmtId="0" fontId="5" fillId="7" borderId="40" xfId="0" applyFont="1" applyFill="1" applyBorder="1" applyAlignment="1">
      <alignment horizontal="left"/>
    </xf>
    <xf numFmtId="0" fontId="14" fillId="7" borderId="34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/>
    </xf>
    <xf numFmtId="0" fontId="14" fillId="7" borderId="3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left"/>
    </xf>
    <xf numFmtId="0" fontId="8" fillId="7" borderId="5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21" fillId="7" borderId="7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7" borderId="13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/>
    </xf>
    <xf numFmtId="0" fontId="21" fillId="7" borderId="35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23"/>
  <sheetViews>
    <sheetView tabSelected="1" view="pageBreakPreview" topLeftCell="A103" zoomScale="53" zoomScaleNormal="57" zoomScaleSheetLayoutView="53" workbookViewId="0">
      <selection activeCell="N158" sqref="N157:N158"/>
    </sheetView>
  </sheetViews>
  <sheetFormatPr defaultColWidth="10.5" defaultRowHeight="11.45" customHeight="1"/>
  <cols>
    <col min="1" max="1" width="23.83203125" style="1" customWidth="1"/>
    <col min="2" max="2" width="72.83203125" style="1" customWidth="1"/>
    <col min="3" max="3" width="20.5" style="1" customWidth="1"/>
    <col min="4" max="4" width="23.33203125" style="1" customWidth="1"/>
    <col min="5" max="5" width="20.5" style="1" customWidth="1"/>
    <col min="6" max="6" width="20" style="1" customWidth="1"/>
    <col min="7" max="7" width="19" style="1" customWidth="1"/>
    <col min="8" max="8" width="20" style="1" customWidth="1"/>
    <col min="9" max="9" width="21.5" style="1" customWidth="1"/>
    <col min="10" max="10" width="21" style="1" customWidth="1"/>
    <col min="11" max="11" width="19.1640625" style="1" customWidth="1"/>
    <col min="12" max="12" width="19" style="1" customWidth="1"/>
    <col min="13" max="13" width="19.1640625" style="1" customWidth="1"/>
    <col min="14" max="14" width="19" style="1" customWidth="1"/>
    <col min="15" max="15" width="0.33203125" style="1" hidden="1" customWidth="1"/>
    <col min="16" max="16" width="27.6640625" style="1" hidden="1" customWidth="1"/>
    <col min="17" max="17" width="0.1640625" style="1" hidden="1" customWidth="1"/>
    <col min="18" max="18" width="23.33203125" style="1" hidden="1" customWidth="1"/>
  </cols>
  <sheetData>
    <row r="1" spans="1:18" s="18" customFormat="1" ht="29.25" customHeight="1">
      <c r="A1" s="264"/>
      <c r="B1" s="264"/>
      <c r="C1" s="264"/>
      <c r="D1" s="264"/>
      <c r="E1" s="26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9" hidden="1" customHeight="1">
      <c r="A2" s="19" t="s">
        <v>0</v>
      </c>
      <c r="B2" s="21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.75" hidden="1" customHeight="1">
      <c r="A3" s="20"/>
      <c r="B3" s="22"/>
      <c r="C3" s="6"/>
      <c r="D3" s="265"/>
      <c r="E3" s="265"/>
      <c r="F3" s="265"/>
      <c r="G3" s="265"/>
      <c r="H3" s="265"/>
      <c r="I3" s="265"/>
      <c r="J3" s="265"/>
      <c r="K3" s="6"/>
      <c r="L3" s="68"/>
      <c r="M3" s="6"/>
      <c r="N3" s="68"/>
      <c r="O3" s="68"/>
      <c r="P3" s="68"/>
      <c r="Q3" s="6"/>
      <c r="R3" s="6"/>
    </row>
    <row r="4" spans="1:18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8"/>
      <c r="M4" s="6"/>
      <c r="N4" s="68"/>
      <c r="O4" s="68"/>
      <c r="P4" s="68"/>
      <c r="Q4" s="6"/>
      <c r="R4" s="6"/>
    </row>
    <row r="5" spans="1:18" ht="42.75" customHeight="1">
      <c r="A5" s="267" t="s">
        <v>92</v>
      </c>
      <c r="B5" s="268"/>
      <c r="C5" s="268"/>
      <c r="D5" s="268"/>
      <c r="E5" s="269"/>
      <c r="F5" s="6"/>
      <c r="G5" s="6"/>
      <c r="H5" s="6"/>
      <c r="I5" s="6"/>
      <c r="J5" s="6"/>
      <c r="K5" s="6"/>
      <c r="L5" s="68"/>
      <c r="M5" s="6"/>
      <c r="N5" s="68"/>
      <c r="O5" s="68"/>
      <c r="P5" s="68"/>
      <c r="Q5" s="6"/>
      <c r="R5" s="6"/>
    </row>
    <row r="6" spans="1:18" ht="42.75" customHeight="1">
      <c r="A6" s="267" t="s">
        <v>94</v>
      </c>
      <c r="B6" s="268"/>
      <c r="C6" s="268"/>
      <c r="D6" s="269"/>
      <c r="E6" s="68"/>
      <c r="F6" s="6"/>
      <c r="G6" s="6"/>
      <c r="H6" s="6"/>
      <c r="I6" s="6"/>
      <c r="J6" s="6"/>
      <c r="K6" s="6"/>
      <c r="L6" s="68"/>
      <c r="M6" s="6"/>
      <c r="N6" s="68"/>
      <c r="O6" s="68"/>
      <c r="P6" s="68"/>
      <c r="Q6" s="6"/>
      <c r="R6" s="6"/>
    </row>
    <row r="7" spans="1:18" ht="42.75" customHeight="1">
      <c r="A7" s="267" t="s">
        <v>101</v>
      </c>
      <c r="B7" s="268"/>
      <c r="C7" s="268"/>
      <c r="D7" s="269"/>
      <c r="E7" s="68"/>
      <c r="F7" s="6"/>
      <c r="G7" s="6"/>
      <c r="H7" s="6"/>
      <c r="I7" s="6"/>
      <c r="J7" s="6"/>
      <c r="K7" s="6"/>
      <c r="L7" s="68"/>
      <c r="M7" s="6"/>
      <c r="N7" s="68"/>
      <c r="O7" s="68"/>
      <c r="P7" s="68"/>
      <c r="Q7" s="6"/>
      <c r="R7" s="6"/>
    </row>
    <row r="8" spans="1:18" ht="42.75" customHeight="1">
      <c r="A8" s="256" t="s">
        <v>65</v>
      </c>
      <c r="B8" s="257"/>
      <c r="C8" s="68"/>
      <c r="D8" s="68"/>
      <c r="E8" s="6"/>
      <c r="F8" s="6"/>
      <c r="G8" s="6"/>
      <c r="H8" s="6"/>
      <c r="I8" s="6"/>
      <c r="J8" s="6"/>
      <c r="K8" s="6"/>
      <c r="L8" s="68"/>
      <c r="M8" s="6"/>
      <c r="N8" s="68"/>
      <c r="O8" s="68"/>
      <c r="P8" s="68"/>
      <c r="Q8" s="6"/>
      <c r="R8" s="6"/>
    </row>
    <row r="9" spans="1:18" s="2" customFormat="1" ht="18" customHeight="1">
      <c r="A9" s="216" t="s">
        <v>13</v>
      </c>
      <c r="B9" s="215" t="s">
        <v>14</v>
      </c>
      <c r="C9" s="217" t="s">
        <v>40</v>
      </c>
      <c r="D9" s="260"/>
      <c r="E9" s="261" t="s">
        <v>35</v>
      </c>
      <c r="F9" s="266"/>
      <c r="G9" s="259" t="s">
        <v>36</v>
      </c>
      <c r="H9" s="260"/>
      <c r="I9" s="261" t="s">
        <v>37</v>
      </c>
      <c r="J9" s="262"/>
      <c r="K9" s="241" t="s">
        <v>38</v>
      </c>
      <c r="L9" s="243"/>
      <c r="M9" s="241" t="s">
        <v>39</v>
      </c>
      <c r="N9" s="242"/>
      <c r="O9" s="241" t="s">
        <v>39</v>
      </c>
      <c r="P9" s="242"/>
      <c r="Q9" s="252"/>
      <c r="R9" s="239"/>
    </row>
    <row r="10" spans="1:18" s="3" customFormat="1" ht="36" customHeight="1">
      <c r="A10" s="216"/>
      <c r="B10" s="215"/>
      <c r="C10" s="164" t="s">
        <v>34</v>
      </c>
      <c r="D10" s="164" t="s">
        <v>33</v>
      </c>
      <c r="E10" s="163" t="s">
        <v>34</v>
      </c>
      <c r="F10" s="165" t="s">
        <v>33</v>
      </c>
      <c r="G10" s="164" t="s">
        <v>34</v>
      </c>
      <c r="H10" s="165" t="s">
        <v>33</v>
      </c>
      <c r="I10" s="164" t="s">
        <v>34</v>
      </c>
      <c r="J10" s="165" t="s">
        <v>33</v>
      </c>
      <c r="K10" s="164" t="s">
        <v>34</v>
      </c>
      <c r="L10" s="165" t="s">
        <v>33</v>
      </c>
      <c r="M10" s="180" t="s">
        <v>34</v>
      </c>
      <c r="N10" s="181" t="s">
        <v>33</v>
      </c>
      <c r="O10" s="164" t="s">
        <v>34</v>
      </c>
      <c r="P10" s="165" t="s">
        <v>33</v>
      </c>
      <c r="Q10" s="253"/>
      <c r="R10" s="240"/>
    </row>
    <row r="11" spans="1:18" ht="34.5" customHeight="1">
      <c r="A11" s="212" t="s">
        <v>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63"/>
      <c r="O11" s="166"/>
      <c r="P11" s="166"/>
      <c r="Q11" s="24"/>
      <c r="R11" s="23"/>
    </row>
    <row r="12" spans="1:18" ht="75" customHeight="1">
      <c r="A12" s="85" t="s">
        <v>74</v>
      </c>
      <c r="B12" s="90" t="s">
        <v>93</v>
      </c>
      <c r="C12" s="179">
        <v>230</v>
      </c>
      <c r="D12" s="179">
        <v>230</v>
      </c>
      <c r="E12" s="91">
        <v>34.200000000000003</v>
      </c>
      <c r="F12" s="92">
        <v>34.200000000000003</v>
      </c>
      <c r="G12" s="93">
        <v>21.3</v>
      </c>
      <c r="H12" s="82">
        <v>21.3</v>
      </c>
      <c r="I12" s="82">
        <v>33.299999999999997</v>
      </c>
      <c r="J12" s="82">
        <v>33.299999999999997</v>
      </c>
      <c r="K12" s="82">
        <v>463.1</v>
      </c>
      <c r="L12" s="82">
        <v>463.1</v>
      </c>
      <c r="M12" s="82">
        <v>38.799999999999997</v>
      </c>
      <c r="N12" s="82">
        <v>38.799999999999997</v>
      </c>
      <c r="O12" s="94"/>
      <c r="P12" s="94"/>
      <c r="Q12" s="41">
        <v>41.78</v>
      </c>
      <c r="R12" s="11"/>
    </row>
    <row r="13" spans="1:18" ht="36.75" customHeight="1">
      <c r="A13" s="95"/>
      <c r="B13" s="96" t="s">
        <v>75</v>
      </c>
      <c r="C13" s="97">
        <v>120</v>
      </c>
      <c r="D13" s="97">
        <v>120</v>
      </c>
      <c r="E13" s="98">
        <v>2.2999999999999998</v>
      </c>
      <c r="F13" s="99">
        <v>2.2999999999999998</v>
      </c>
      <c r="G13" s="93">
        <v>3.1</v>
      </c>
      <c r="H13" s="82">
        <v>3.1</v>
      </c>
      <c r="I13" s="82">
        <v>16.399999999999999</v>
      </c>
      <c r="J13" s="82">
        <v>16.399999999999999</v>
      </c>
      <c r="K13" s="82">
        <v>121</v>
      </c>
      <c r="L13" s="82">
        <v>121</v>
      </c>
      <c r="M13" s="82">
        <v>36</v>
      </c>
      <c r="N13" s="82">
        <v>36</v>
      </c>
      <c r="O13" s="100"/>
      <c r="P13" s="100"/>
      <c r="Q13" s="60">
        <v>4</v>
      </c>
      <c r="R13" s="11"/>
    </row>
    <row r="14" spans="1:18" s="4" customFormat="1" ht="48" customHeight="1">
      <c r="A14" s="85" t="s">
        <v>16</v>
      </c>
      <c r="B14" s="85" t="s">
        <v>32</v>
      </c>
      <c r="C14" s="101">
        <v>200</v>
      </c>
      <c r="D14" s="102">
        <v>200</v>
      </c>
      <c r="E14" s="103">
        <v>4.7</v>
      </c>
      <c r="F14" s="103">
        <v>4.7</v>
      </c>
      <c r="G14" s="103">
        <v>4.3</v>
      </c>
      <c r="H14" s="103">
        <v>4.3</v>
      </c>
      <c r="I14" s="103">
        <v>12.4</v>
      </c>
      <c r="J14" s="103">
        <v>12.4</v>
      </c>
      <c r="K14" s="82">
        <v>107.2</v>
      </c>
      <c r="L14" s="103">
        <v>107.2</v>
      </c>
      <c r="M14" s="82">
        <v>13.18</v>
      </c>
      <c r="N14" s="103">
        <v>13.18</v>
      </c>
      <c r="O14" s="75"/>
      <c r="P14" s="76"/>
      <c r="Q14" s="31" t="e">
        <f>Q12+#REF!+#REF!+Q13</f>
        <v>#REF!</v>
      </c>
      <c r="R14" s="9"/>
    </row>
    <row r="15" spans="1:18" s="71" customFormat="1" ht="39" customHeight="1">
      <c r="A15" s="228" t="s">
        <v>3</v>
      </c>
      <c r="B15" s="258"/>
      <c r="C15" s="188">
        <f t="shared" ref="C15:N15" si="0">SUM(C12:C14)</f>
        <v>550</v>
      </c>
      <c r="D15" s="188">
        <f t="shared" si="0"/>
        <v>550</v>
      </c>
      <c r="E15" s="72">
        <f t="shared" si="0"/>
        <v>41.2</v>
      </c>
      <c r="F15" s="72">
        <f t="shared" si="0"/>
        <v>41.2</v>
      </c>
      <c r="G15" s="72">
        <f t="shared" si="0"/>
        <v>28.700000000000003</v>
      </c>
      <c r="H15" s="72">
        <f t="shared" si="0"/>
        <v>28.700000000000003</v>
      </c>
      <c r="I15" s="72">
        <f t="shared" si="0"/>
        <v>62.099999999999994</v>
      </c>
      <c r="J15" s="72">
        <f t="shared" si="0"/>
        <v>62.099999999999994</v>
      </c>
      <c r="K15" s="72">
        <f t="shared" ref="K15:L15" si="1">SUM(K12:K14)</f>
        <v>691.30000000000007</v>
      </c>
      <c r="L15" s="72">
        <f t="shared" si="1"/>
        <v>691.30000000000007</v>
      </c>
      <c r="M15" s="72">
        <f t="shared" si="0"/>
        <v>87.97999999999999</v>
      </c>
      <c r="N15" s="72">
        <f t="shared" si="0"/>
        <v>87.97999999999999</v>
      </c>
      <c r="O15" s="104"/>
      <c r="P15" s="105"/>
      <c r="Q15" s="69"/>
      <c r="R15" s="70"/>
    </row>
    <row r="16" spans="1:18" ht="22.5" customHeight="1">
      <c r="A16" s="234" t="s">
        <v>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106"/>
      <c r="P16" s="73"/>
      <c r="Q16" s="7"/>
      <c r="R16" s="8"/>
    </row>
    <row r="17" spans="1:18" ht="31.5" customHeight="1">
      <c r="A17" s="107" t="s">
        <v>56</v>
      </c>
      <c r="B17" s="107" t="s">
        <v>57</v>
      </c>
      <c r="C17" s="108">
        <v>30</v>
      </c>
      <c r="D17" s="108">
        <v>30</v>
      </c>
      <c r="E17" s="109">
        <v>0.2</v>
      </c>
      <c r="F17" s="109">
        <v>0.2</v>
      </c>
      <c r="G17" s="109">
        <v>0</v>
      </c>
      <c r="H17" s="109">
        <v>0</v>
      </c>
      <c r="I17" s="109">
        <v>1.1200000000000001</v>
      </c>
      <c r="J17" s="109">
        <v>1.1200000000000001</v>
      </c>
      <c r="K17" s="109">
        <v>3.85</v>
      </c>
      <c r="L17" s="109">
        <v>3.85</v>
      </c>
      <c r="M17" s="109">
        <v>6.3</v>
      </c>
      <c r="N17" s="109">
        <v>6.3</v>
      </c>
      <c r="O17" s="110"/>
      <c r="P17" s="110"/>
      <c r="Q17" s="28">
        <v>12.39</v>
      </c>
      <c r="R17" s="11"/>
    </row>
    <row r="18" spans="1:18" ht="36.75" customHeight="1">
      <c r="A18" s="77" t="s">
        <v>77</v>
      </c>
      <c r="B18" s="96" t="s">
        <v>78</v>
      </c>
      <c r="C18" s="179">
        <v>260</v>
      </c>
      <c r="D18" s="182">
        <v>260</v>
      </c>
      <c r="E18" s="98">
        <v>3.68</v>
      </c>
      <c r="F18" s="99">
        <v>3.68</v>
      </c>
      <c r="G18" s="82">
        <v>4.88</v>
      </c>
      <c r="H18" s="82">
        <v>4.88</v>
      </c>
      <c r="I18" s="111">
        <v>4.5599999999999996</v>
      </c>
      <c r="J18" s="111">
        <v>4.5599999999999996</v>
      </c>
      <c r="K18" s="112">
        <v>77.88</v>
      </c>
      <c r="L18" s="112">
        <v>77.88</v>
      </c>
      <c r="M18" s="112">
        <v>26.94</v>
      </c>
      <c r="N18" s="112">
        <v>26.94</v>
      </c>
      <c r="O18" s="79"/>
      <c r="P18" s="79"/>
      <c r="Q18" s="28">
        <v>30.75</v>
      </c>
      <c r="R18" s="11"/>
    </row>
    <row r="19" spans="1:18" ht="29.25" customHeight="1">
      <c r="A19" s="113" t="s">
        <v>44</v>
      </c>
      <c r="B19" s="114" t="s">
        <v>5</v>
      </c>
      <c r="C19" s="182">
        <v>130</v>
      </c>
      <c r="D19" s="182">
        <v>130</v>
      </c>
      <c r="E19" s="98">
        <v>13.5</v>
      </c>
      <c r="F19" s="99">
        <v>13.5</v>
      </c>
      <c r="G19" s="109">
        <v>13.5</v>
      </c>
      <c r="H19" s="109">
        <v>13.5</v>
      </c>
      <c r="I19" s="109">
        <v>3.1</v>
      </c>
      <c r="J19" s="109">
        <v>3.1</v>
      </c>
      <c r="K19" s="109">
        <v>188.9</v>
      </c>
      <c r="L19" s="109">
        <v>188.9</v>
      </c>
      <c r="M19" s="109">
        <v>53.31</v>
      </c>
      <c r="N19" s="109">
        <v>53.31</v>
      </c>
      <c r="O19" s="79"/>
      <c r="P19" s="79"/>
      <c r="Q19" s="26">
        <v>42.18</v>
      </c>
      <c r="R19" s="11"/>
    </row>
    <row r="20" spans="1:18" ht="30" customHeight="1">
      <c r="A20" s="85" t="s">
        <v>31</v>
      </c>
      <c r="B20" s="85" t="s">
        <v>12</v>
      </c>
      <c r="C20" s="97">
        <v>180</v>
      </c>
      <c r="D20" s="97">
        <v>180</v>
      </c>
      <c r="E20" s="98">
        <v>6.88</v>
      </c>
      <c r="F20" s="99">
        <v>6.88</v>
      </c>
      <c r="G20" s="82">
        <v>4.6100000000000003</v>
      </c>
      <c r="H20" s="82">
        <v>4.6100000000000003</v>
      </c>
      <c r="I20" s="82">
        <v>36.049999999999997</v>
      </c>
      <c r="J20" s="82">
        <v>36.049999999999997</v>
      </c>
      <c r="K20" s="82">
        <v>221.26</v>
      </c>
      <c r="L20" s="82">
        <v>221.26</v>
      </c>
      <c r="M20" s="140">
        <v>14.67</v>
      </c>
      <c r="N20" s="82">
        <v>14.67</v>
      </c>
      <c r="O20" s="79"/>
      <c r="P20" s="79"/>
      <c r="Q20" s="26">
        <v>42.18</v>
      </c>
      <c r="R20" s="11"/>
    </row>
    <row r="21" spans="1:18" ht="29.25" customHeight="1">
      <c r="A21" s="85" t="s">
        <v>18</v>
      </c>
      <c r="B21" s="85" t="s">
        <v>8</v>
      </c>
      <c r="C21" s="97">
        <v>35</v>
      </c>
      <c r="D21" s="97">
        <v>35</v>
      </c>
      <c r="E21" s="115">
        <v>1.64</v>
      </c>
      <c r="F21" s="116">
        <v>1.64</v>
      </c>
      <c r="G21" s="111">
        <v>0.26</v>
      </c>
      <c r="H21" s="111">
        <v>0.26</v>
      </c>
      <c r="I21" s="111">
        <v>13.72</v>
      </c>
      <c r="J21" s="111">
        <v>13.72</v>
      </c>
      <c r="K21" s="111">
        <v>65.08</v>
      </c>
      <c r="L21" s="111">
        <v>65.08</v>
      </c>
      <c r="M21" s="111">
        <v>2.94</v>
      </c>
      <c r="N21" s="111">
        <v>2.94</v>
      </c>
      <c r="O21" s="76"/>
      <c r="P21" s="76"/>
      <c r="Q21" s="10">
        <v>9.92</v>
      </c>
      <c r="R21" s="11"/>
    </row>
    <row r="22" spans="1:18" ht="31.5" customHeight="1">
      <c r="A22" s="85" t="s">
        <v>18</v>
      </c>
      <c r="B22" s="85" t="s">
        <v>7</v>
      </c>
      <c r="C22" s="117">
        <v>30</v>
      </c>
      <c r="D22" s="117">
        <v>30</v>
      </c>
      <c r="E22" s="118">
        <v>2</v>
      </c>
      <c r="F22" s="118">
        <v>2</v>
      </c>
      <c r="G22" s="118">
        <v>0.4</v>
      </c>
      <c r="H22" s="82">
        <v>0.4</v>
      </c>
      <c r="I22" s="82">
        <v>11.9</v>
      </c>
      <c r="J22" s="82">
        <v>11.9</v>
      </c>
      <c r="K22" s="82">
        <v>58.7</v>
      </c>
      <c r="L22" s="82">
        <v>58.7</v>
      </c>
      <c r="M22" s="82">
        <v>2.58</v>
      </c>
      <c r="N22" s="82">
        <v>2.58</v>
      </c>
      <c r="O22" s="111"/>
      <c r="P22" s="111"/>
      <c r="Q22" s="25">
        <v>2.2799999999999998</v>
      </c>
      <c r="R22" s="11"/>
    </row>
    <row r="23" spans="1:18" ht="31.5" customHeight="1">
      <c r="A23" s="208">
        <v>293</v>
      </c>
      <c r="B23" s="208" t="s">
        <v>63</v>
      </c>
      <c r="C23" s="117">
        <v>200</v>
      </c>
      <c r="D23" s="117">
        <v>200</v>
      </c>
      <c r="E23" s="118">
        <v>1</v>
      </c>
      <c r="F23" s="118">
        <v>1</v>
      </c>
      <c r="G23" s="118">
        <v>0</v>
      </c>
      <c r="H23" s="82">
        <v>0</v>
      </c>
      <c r="I23" s="82">
        <v>18.2</v>
      </c>
      <c r="J23" s="82">
        <v>18.2</v>
      </c>
      <c r="K23" s="82">
        <v>76</v>
      </c>
      <c r="L23" s="82">
        <v>76</v>
      </c>
      <c r="M23" s="82">
        <v>9</v>
      </c>
      <c r="N23" s="82">
        <v>9</v>
      </c>
      <c r="O23" s="111"/>
      <c r="P23" s="111"/>
      <c r="Q23" s="25">
        <v>2.19</v>
      </c>
      <c r="R23" s="11"/>
    </row>
    <row r="24" spans="1:18" ht="31.5" customHeight="1">
      <c r="A24" s="209" t="s">
        <v>18</v>
      </c>
      <c r="B24" s="209" t="s">
        <v>102</v>
      </c>
      <c r="C24" s="117">
        <v>200</v>
      </c>
      <c r="D24" s="117">
        <v>200</v>
      </c>
      <c r="E24" s="118">
        <v>0.7</v>
      </c>
      <c r="F24" s="118">
        <v>0.7</v>
      </c>
      <c r="G24" s="118">
        <v>0.7</v>
      </c>
      <c r="H24" s="82">
        <v>0.7</v>
      </c>
      <c r="I24" s="82">
        <v>17.25</v>
      </c>
      <c r="J24" s="82">
        <v>17.251999999999999</v>
      </c>
      <c r="K24" s="82">
        <v>76</v>
      </c>
      <c r="L24" s="82">
        <v>76</v>
      </c>
      <c r="M24" s="82">
        <v>26.67</v>
      </c>
      <c r="N24" s="82">
        <v>26.678999999999998</v>
      </c>
      <c r="O24" s="111"/>
      <c r="P24" s="111"/>
      <c r="Q24" s="25">
        <v>2.19</v>
      </c>
      <c r="R24" s="11"/>
    </row>
    <row r="25" spans="1:18" s="4" customFormat="1" ht="24.75" customHeight="1">
      <c r="A25" s="214" t="s">
        <v>9</v>
      </c>
      <c r="B25" s="214"/>
      <c r="C25" s="189">
        <f t="shared" ref="C25:N25" si="2">SUM(C17:C24)</f>
        <v>1065</v>
      </c>
      <c r="D25" s="189">
        <f t="shared" si="2"/>
        <v>1065</v>
      </c>
      <c r="E25" s="78">
        <f t="shared" si="2"/>
        <v>29.599999999999998</v>
      </c>
      <c r="F25" s="78">
        <f t="shared" si="2"/>
        <v>29.599999999999998</v>
      </c>
      <c r="G25" s="78">
        <f t="shared" si="2"/>
        <v>24.349999999999998</v>
      </c>
      <c r="H25" s="78">
        <f t="shared" si="2"/>
        <v>24.349999999999998</v>
      </c>
      <c r="I25" s="78">
        <f t="shared" si="2"/>
        <v>105.9</v>
      </c>
      <c r="J25" s="78">
        <f t="shared" si="2"/>
        <v>105.902</v>
      </c>
      <c r="K25" s="78">
        <f t="shared" si="2"/>
        <v>767.67000000000007</v>
      </c>
      <c r="L25" s="78">
        <f t="shared" si="2"/>
        <v>767.67000000000007</v>
      </c>
      <c r="M25" s="78">
        <f t="shared" si="2"/>
        <v>142.41000000000003</v>
      </c>
      <c r="N25" s="78">
        <f t="shared" si="2"/>
        <v>142.41900000000001</v>
      </c>
      <c r="O25" s="79"/>
      <c r="P25" s="79"/>
      <c r="Q25" s="27" t="e">
        <f>Q17+Q18+Q20+Q21+Q22+Q24+#REF!</f>
        <v>#REF!</v>
      </c>
      <c r="R25" s="9"/>
    </row>
    <row r="26" spans="1:18" s="5" customFormat="1" ht="24" customHeight="1">
      <c r="A26" s="214" t="s">
        <v>64</v>
      </c>
      <c r="B26" s="214"/>
      <c r="C26" s="189">
        <f t="shared" ref="C26:N26" si="3">C15+C25</f>
        <v>1615</v>
      </c>
      <c r="D26" s="189">
        <f t="shared" si="3"/>
        <v>1615</v>
      </c>
      <c r="E26" s="78">
        <f t="shared" si="3"/>
        <v>70.8</v>
      </c>
      <c r="F26" s="78">
        <f t="shared" si="3"/>
        <v>70.8</v>
      </c>
      <c r="G26" s="80">
        <f t="shared" si="3"/>
        <v>53.05</v>
      </c>
      <c r="H26" s="79">
        <f t="shared" si="3"/>
        <v>53.05</v>
      </c>
      <c r="I26" s="80">
        <f t="shared" si="3"/>
        <v>168</v>
      </c>
      <c r="J26" s="78">
        <f t="shared" si="3"/>
        <v>168.00200000000001</v>
      </c>
      <c r="K26" s="78">
        <f t="shared" si="3"/>
        <v>1458.9700000000003</v>
      </c>
      <c r="L26" s="78">
        <f t="shared" si="3"/>
        <v>1458.9700000000003</v>
      </c>
      <c r="M26" s="78">
        <f t="shared" si="3"/>
        <v>230.39000000000001</v>
      </c>
      <c r="N26" s="78">
        <f t="shared" si="3"/>
        <v>230.399</v>
      </c>
      <c r="O26" s="79"/>
      <c r="P26" s="79"/>
      <c r="Q26" s="35" t="e">
        <f>Q14+#REF!+Q25</f>
        <v>#REF!</v>
      </c>
      <c r="R26" s="13"/>
    </row>
    <row r="27" spans="1:18" ht="11.1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6"/>
      <c r="R27" s="6"/>
    </row>
    <row r="28" spans="1:18" ht="26.25" customHeight="1">
      <c r="A28" s="254" t="s">
        <v>66</v>
      </c>
      <c r="B28" s="25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6"/>
      <c r="R28" s="6"/>
    </row>
    <row r="29" spans="1:18" ht="23.25" customHeight="1">
      <c r="A29" s="256"/>
      <c r="B29" s="25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6"/>
      <c r="R29" s="6"/>
    </row>
    <row r="30" spans="1:18" s="2" customFormat="1" ht="42.75" customHeight="1">
      <c r="A30" s="162" t="s">
        <v>13</v>
      </c>
      <c r="B30" s="74" t="s">
        <v>14</v>
      </c>
      <c r="C30" s="217" t="s">
        <v>40</v>
      </c>
      <c r="D30" s="218"/>
      <c r="E30" s="241" t="s">
        <v>35</v>
      </c>
      <c r="F30" s="242"/>
      <c r="G30" s="218" t="s">
        <v>36</v>
      </c>
      <c r="H30" s="218"/>
      <c r="I30" s="241" t="s">
        <v>37</v>
      </c>
      <c r="J30" s="242"/>
      <c r="K30" s="241" t="s">
        <v>38</v>
      </c>
      <c r="L30" s="243"/>
      <c r="M30" s="241" t="s">
        <v>39</v>
      </c>
      <c r="N30" s="242"/>
      <c r="O30" s="241" t="s">
        <v>39</v>
      </c>
      <c r="P30" s="242"/>
      <c r="Q30" s="66"/>
      <c r="R30" s="239" t="s">
        <v>15</v>
      </c>
    </row>
    <row r="31" spans="1:18" s="3" customFormat="1" ht="30.75" customHeight="1">
      <c r="A31" s="162"/>
      <c r="B31" s="74"/>
      <c r="C31" s="164" t="s">
        <v>34</v>
      </c>
      <c r="D31" s="164" t="s">
        <v>33</v>
      </c>
      <c r="E31" s="163" t="s">
        <v>34</v>
      </c>
      <c r="F31" s="165" t="s">
        <v>33</v>
      </c>
      <c r="G31" s="164" t="s">
        <v>34</v>
      </c>
      <c r="H31" s="165" t="s">
        <v>33</v>
      </c>
      <c r="I31" s="164" t="s">
        <v>34</v>
      </c>
      <c r="J31" s="165" t="s">
        <v>33</v>
      </c>
      <c r="K31" s="164" t="s">
        <v>34</v>
      </c>
      <c r="L31" s="165" t="s">
        <v>33</v>
      </c>
      <c r="M31" s="180" t="s">
        <v>34</v>
      </c>
      <c r="N31" s="181" t="s">
        <v>33</v>
      </c>
      <c r="O31" s="164" t="s">
        <v>34</v>
      </c>
      <c r="P31" s="165" t="s">
        <v>33</v>
      </c>
      <c r="Q31" s="67"/>
      <c r="R31" s="240"/>
    </row>
    <row r="32" spans="1:18" ht="32.25" customHeight="1">
      <c r="A32" s="212" t="s">
        <v>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06"/>
      <c r="P32" s="106"/>
      <c r="Q32" s="24"/>
      <c r="R32" s="23"/>
    </row>
    <row r="33" spans="1:18" ht="57" customHeight="1">
      <c r="A33" s="120">
        <v>4</v>
      </c>
      <c r="B33" s="121" t="s">
        <v>29</v>
      </c>
      <c r="C33" s="186">
        <v>60</v>
      </c>
      <c r="D33" s="178">
        <v>100</v>
      </c>
      <c r="E33" s="178">
        <v>2</v>
      </c>
      <c r="F33" s="187">
        <v>3.33</v>
      </c>
      <c r="G33" s="122">
        <v>8.1</v>
      </c>
      <c r="H33" s="122">
        <v>13.5</v>
      </c>
      <c r="I33" s="122">
        <v>8.4</v>
      </c>
      <c r="J33" s="122">
        <v>14</v>
      </c>
      <c r="K33" s="122">
        <v>114.4</v>
      </c>
      <c r="L33" s="122">
        <v>180.66</v>
      </c>
      <c r="M33" s="122">
        <v>11.31</v>
      </c>
      <c r="N33" s="122">
        <v>18.850000000000001</v>
      </c>
      <c r="O33" s="146"/>
      <c r="P33" s="111"/>
      <c r="Q33" s="25">
        <v>8.75</v>
      </c>
      <c r="R33" s="11" t="s">
        <v>19</v>
      </c>
    </row>
    <row r="34" spans="1:18" ht="48" customHeight="1">
      <c r="A34" s="119">
        <v>462</v>
      </c>
      <c r="B34" s="177" t="s">
        <v>79</v>
      </c>
      <c r="C34" s="182">
        <v>130</v>
      </c>
      <c r="D34" s="182">
        <v>130</v>
      </c>
      <c r="E34" s="115">
        <v>11.58</v>
      </c>
      <c r="F34" s="115">
        <v>11.58</v>
      </c>
      <c r="G34" s="140">
        <v>17.010000000000002</v>
      </c>
      <c r="H34" s="140">
        <v>17.010000000000002</v>
      </c>
      <c r="I34" s="140">
        <v>9.4499999999999993</v>
      </c>
      <c r="J34" s="140">
        <v>9.4499999999999993</v>
      </c>
      <c r="K34" s="140">
        <v>249.36</v>
      </c>
      <c r="L34" s="140">
        <v>249.36</v>
      </c>
      <c r="M34" s="140">
        <v>32.03</v>
      </c>
      <c r="N34" s="140">
        <v>32.03</v>
      </c>
      <c r="O34" s="173"/>
      <c r="P34" s="123"/>
      <c r="Q34" s="46">
        <v>68.55</v>
      </c>
      <c r="R34" s="11"/>
    </row>
    <row r="35" spans="1:18" ht="30" customHeight="1">
      <c r="A35" s="86" t="s">
        <v>31</v>
      </c>
      <c r="B35" s="86" t="s">
        <v>12</v>
      </c>
      <c r="C35" s="174">
        <v>180</v>
      </c>
      <c r="D35" s="174">
        <v>180</v>
      </c>
      <c r="E35" s="175">
        <v>6.88</v>
      </c>
      <c r="F35" s="176">
        <v>6.88</v>
      </c>
      <c r="G35" s="87">
        <v>4.6100000000000003</v>
      </c>
      <c r="H35" s="87">
        <v>4.6100000000000003</v>
      </c>
      <c r="I35" s="87">
        <v>36.049999999999997</v>
      </c>
      <c r="J35" s="87">
        <v>36.049999999999997</v>
      </c>
      <c r="K35" s="87">
        <v>221.26</v>
      </c>
      <c r="L35" s="87">
        <v>221.26</v>
      </c>
      <c r="M35" s="82">
        <v>12.43</v>
      </c>
      <c r="N35" s="87">
        <v>12.43</v>
      </c>
      <c r="O35" s="123"/>
      <c r="P35" s="123"/>
      <c r="Q35" s="46">
        <v>2.2799999999999998</v>
      </c>
      <c r="R35" s="11"/>
    </row>
    <row r="36" spans="1:18" ht="30" customHeight="1">
      <c r="A36" s="85" t="s">
        <v>18</v>
      </c>
      <c r="B36" s="85" t="s">
        <v>7</v>
      </c>
      <c r="C36" s="117">
        <v>30</v>
      </c>
      <c r="D36" s="117">
        <v>30</v>
      </c>
      <c r="E36" s="118">
        <v>2</v>
      </c>
      <c r="F36" s="118">
        <v>2</v>
      </c>
      <c r="G36" s="118">
        <v>0.4</v>
      </c>
      <c r="H36" s="82">
        <v>0.4</v>
      </c>
      <c r="I36" s="82">
        <v>11.9</v>
      </c>
      <c r="J36" s="82">
        <v>11.9</v>
      </c>
      <c r="K36" s="82">
        <v>58.7</v>
      </c>
      <c r="L36" s="82">
        <v>58.7</v>
      </c>
      <c r="M36" s="82">
        <v>2.58</v>
      </c>
      <c r="N36" s="82">
        <v>2.58</v>
      </c>
      <c r="O36" s="111"/>
      <c r="P36" s="111"/>
      <c r="Q36" s="46">
        <v>2.2799999999999998</v>
      </c>
      <c r="R36" s="11"/>
    </row>
    <row r="37" spans="1:18" ht="40.5" customHeight="1">
      <c r="A37" s="124" t="s">
        <v>80</v>
      </c>
      <c r="B37" s="85" t="s">
        <v>76</v>
      </c>
      <c r="C37" s="97">
        <v>200</v>
      </c>
      <c r="D37" s="97">
        <v>200</v>
      </c>
      <c r="E37" s="98">
        <v>3.8</v>
      </c>
      <c r="F37" s="125">
        <v>3.8</v>
      </c>
      <c r="G37" s="126">
        <v>3.5</v>
      </c>
      <c r="H37" s="126">
        <v>3.5</v>
      </c>
      <c r="I37" s="126">
        <v>11.2</v>
      </c>
      <c r="J37" s="126">
        <v>11.2</v>
      </c>
      <c r="K37" s="126">
        <v>91.2</v>
      </c>
      <c r="L37" s="126">
        <v>91.2</v>
      </c>
      <c r="M37" s="126">
        <v>12.86</v>
      </c>
      <c r="N37" s="126">
        <v>12.86</v>
      </c>
      <c r="O37" s="168"/>
      <c r="P37" s="168"/>
      <c r="Q37" s="62">
        <v>2.4</v>
      </c>
      <c r="R37" s="11"/>
    </row>
    <row r="38" spans="1:18" s="4" customFormat="1" ht="29.25" customHeight="1">
      <c r="A38" s="214" t="s">
        <v>42</v>
      </c>
      <c r="B38" s="214"/>
      <c r="C38" s="190">
        <f t="shared" ref="C38:N38" si="4">SUM(C33:C37)</f>
        <v>600</v>
      </c>
      <c r="D38" s="190">
        <f t="shared" si="4"/>
        <v>640</v>
      </c>
      <c r="E38" s="80">
        <f t="shared" si="4"/>
        <v>26.26</v>
      </c>
      <c r="F38" s="80">
        <f t="shared" si="4"/>
        <v>27.59</v>
      </c>
      <c r="G38" s="80">
        <f t="shared" si="4"/>
        <v>33.619999999999997</v>
      </c>
      <c r="H38" s="80">
        <f t="shared" si="4"/>
        <v>39.020000000000003</v>
      </c>
      <c r="I38" s="80">
        <f t="shared" si="4"/>
        <v>77</v>
      </c>
      <c r="J38" s="80">
        <f t="shared" si="4"/>
        <v>82.600000000000009</v>
      </c>
      <c r="K38" s="80">
        <f t="shared" si="4"/>
        <v>734.92000000000007</v>
      </c>
      <c r="L38" s="80">
        <f t="shared" si="4"/>
        <v>801.18000000000006</v>
      </c>
      <c r="M38" s="80">
        <f t="shared" si="4"/>
        <v>71.210000000000008</v>
      </c>
      <c r="N38" s="80">
        <f t="shared" si="4"/>
        <v>78.75</v>
      </c>
      <c r="O38" s="76"/>
      <c r="P38" s="76"/>
      <c r="Q38" s="12">
        <v>27</v>
      </c>
      <c r="R38" s="9"/>
    </row>
    <row r="39" spans="1:18" ht="24.75" customHeight="1">
      <c r="A39" s="219" t="s">
        <v>4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73"/>
      <c r="P39" s="73"/>
      <c r="Q39" s="7"/>
      <c r="R39" s="8"/>
    </row>
    <row r="40" spans="1:18" ht="30" customHeight="1">
      <c r="A40" s="85" t="s">
        <v>20</v>
      </c>
      <c r="B40" s="121" t="s">
        <v>55</v>
      </c>
      <c r="C40" s="102">
        <v>30</v>
      </c>
      <c r="D40" s="117">
        <v>30</v>
      </c>
      <c r="E40" s="82">
        <v>0.27</v>
      </c>
      <c r="F40" s="118">
        <v>0.27</v>
      </c>
      <c r="G40" s="82">
        <v>0.05</v>
      </c>
      <c r="H40" s="82">
        <v>0.05</v>
      </c>
      <c r="I40" s="82">
        <v>0.5</v>
      </c>
      <c r="J40" s="111">
        <v>0.5</v>
      </c>
      <c r="K40" s="111">
        <v>5.08</v>
      </c>
      <c r="L40" s="111">
        <v>5.08</v>
      </c>
      <c r="M40" s="111">
        <v>5.55</v>
      </c>
      <c r="N40" s="111">
        <v>5.55</v>
      </c>
      <c r="O40" s="79"/>
      <c r="P40" s="79"/>
      <c r="Q40" s="28">
        <v>16.88</v>
      </c>
      <c r="R40" s="11"/>
    </row>
    <row r="41" spans="1:18" ht="44.1" customHeight="1">
      <c r="A41" s="85" t="s">
        <v>61</v>
      </c>
      <c r="B41" s="96" t="s">
        <v>62</v>
      </c>
      <c r="C41" s="117">
        <v>250</v>
      </c>
      <c r="D41" s="117">
        <v>250</v>
      </c>
      <c r="E41" s="118">
        <v>6.7</v>
      </c>
      <c r="F41" s="118">
        <v>6.7</v>
      </c>
      <c r="G41" s="118">
        <v>4.5999999999999996</v>
      </c>
      <c r="H41" s="118">
        <v>4.5999999999999996</v>
      </c>
      <c r="I41" s="118">
        <v>16.3</v>
      </c>
      <c r="J41" s="118">
        <v>16.3</v>
      </c>
      <c r="K41" s="118">
        <v>133.1</v>
      </c>
      <c r="L41" s="118">
        <v>133.1</v>
      </c>
      <c r="M41" s="118">
        <v>10.86</v>
      </c>
      <c r="N41" s="118">
        <v>10.86</v>
      </c>
      <c r="O41" s="127"/>
      <c r="P41" s="76"/>
      <c r="Q41" s="10">
        <v>21.19</v>
      </c>
      <c r="R41" s="11"/>
    </row>
    <row r="42" spans="1:18" s="32" customFormat="1" ht="33" customHeight="1">
      <c r="A42" s="85" t="s">
        <v>31</v>
      </c>
      <c r="B42" s="121" t="s">
        <v>41</v>
      </c>
      <c r="C42" s="182">
        <v>140</v>
      </c>
      <c r="D42" s="182">
        <v>140</v>
      </c>
      <c r="E42" s="115">
        <v>14.49</v>
      </c>
      <c r="F42" s="116">
        <v>14.49</v>
      </c>
      <c r="G42" s="123">
        <v>10.17</v>
      </c>
      <c r="H42" s="123">
        <v>10.17</v>
      </c>
      <c r="I42" s="123">
        <v>5.67</v>
      </c>
      <c r="J42" s="123">
        <v>5.67</v>
      </c>
      <c r="K42" s="123">
        <v>141.80000000000001</v>
      </c>
      <c r="L42" s="123">
        <v>141.80000000000001</v>
      </c>
      <c r="M42" s="123">
        <v>32.11</v>
      </c>
      <c r="N42" s="123">
        <v>32.11</v>
      </c>
      <c r="O42" s="128"/>
      <c r="P42" s="129"/>
      <c r="Q42" s="42">
        <v>16.8</v>
      </c>
    </row>
    <row r="43" spans="1:18" ht="33" customHeight="1">
      <c r="A43" s="85" t="s">
        <v>52</v>
      </c>
      <c r="B43" s="85" t="s">
        <v>53</v>
      </c>
      <c r="C43" s="117">
        <v>200</v>
      </c>
      <c r="D43" s="117">
        <v>200</v>
      </c>
      <c r="E43" s="130">
        <v>4.55</v>
      </c>
      <c r="F43" s="130">
        <v>4.55</v>
      </c>
      <c r="G43" s="118">
        <v>9</v>
      </c>
      <c r="H43" s="131">
        <v>9</v>
      </c>
      <c r="I43" s="128">
        <v>29.32</v>
      </c>
      <c r="J43" s="129">
        <v>29.32</v>
      </c>
      <c r="K43" s="84">
        <v>216</v>
      </c>
      <c r="L43" s="84">
        <v>216</v>
      </c>
      <c r="M43" s="84">
        <v>14.34</v>
      </c>
      <c r="N43" s="84">
        <v>14.34</v>
      </c>
      <c r="O43" s="88"/>
      <c r="P43" s="76"/>
      <c r="Q43" s="10">
        <v>12.87</v>
      </c>
      <c r="R43" s="11"/>
    </row>
    <row r="44" spans="1:18" ht="32.25" customHeight="1">
      <c r="A44" s="85" t="s">
        <v>18</v>
      </c>
      <c r="B44" s="85" t="s">
        <v>8</v>
      </c>
      <c r="C44" s="97">
        <v>35</v>
      </c>
      <c r="D44" s="97">
        <v>35</v>
      </c>
      <c r="E44" s="115">
        <v>1.64</v>
      </c>
      <c r="F44" s="116">
        <v>1.64</v>
      </c>
      <c r="G44" s="111">
        <v>0.26</v>
      </c>
      <c r="H44" s="111">
        <v>0.26</v>
      </c>
      <c r="I44" s="111">
        <v>13.72</v>
      </c>
      <c r="J44" s="111">
        <v>13.72</v>
      </c>
      <c r="K44" s="111">
        <v>65.08</v>
      </c>
      <c r="L44" s="111">
        <v>65.08</v>
      </c>
      <c r="M44" s="111">
        <v>2.94</v>
      </c>
      <c r="N44" s="111">
        <v>2.94</v>
      </c>
      <c r="O44" s="111"/>
      <c r="P44" s="111"/>
      <c r="Q44" s="25">
        <v>2.2799999999999998</v>
      </c>
      <c r="R44" s="11"/>
    </row>
    <row r="45" spans="1:18" ht="42.75" customHeight="1">
      <c r="A45" s="209" t="s">
        <v>18</v>
      </c>
      <c r="B45" s="85" t="s">
        <v>7</v>
      </c>
      <c r="C45" s="117">
        <v>30</v>
      </c>
      <c r="D45" s="117">
        <v>30</v>
      </c>
      <c r="E45" s="118">
        <v>2</v>
      </c>
      <c r="F45" s="118">
        <v>2</v>
      </c>
      <c r="G45" s="118">
        <v>0.4</v>
      </c>
      <c r="H45" s="82">
        <v>0.4</v>
      </c>
      <c r="I45" s="82">
        <v>11.9</v>
      </c>
      <c r="J45" s="82">
        <v>11.9</v>
      </c>
      <c r="K45" s="82">
        <v>58.7</v>
      </c>
      <c r="L45" s="82">
        <v>58.7</v>
      </c>
      <c r="M45" s="82">
        <v>2.58</v>
      </c>
      <c r="N45" s="82">
        <v>2.58</v>
      </c>
      <c r="O45" s="111"/>
      <c r="P45" s="111"/>
      <c r="Q45" s="25">
        <v>2.19</v>
      </c>
      <c r="R45" s="11"/>
    </row>
    <row r="46" spans="1:18" ht="41.25" customHeight="1">
      <c r="A46" s="209">
        <v>295</v>
      </c>
      <c r="B46" s="96" t="s">
        <v>54</v>
      </c>
      <c r="C46" s="97">
        <v>200</v>
      </c>
      <c r="D46" s="97">
        <v>200</v>
      </c>
      <c r="E46" s="115">
        <v>0.2</v>
      </c>
      <c r="F46" s="116">
        <v>0.2</v>
      </c>
      <c r="G46" s="132">
        <v>0</v>
      </c>
      <c r="H46" s="82">
        <v>0</v>
      </c>
      <c r="I46" s="82">
        <v>19.8</v>
      </c>
      <c r="J46" s="82">
        <v>19.8</v>
      </c>
      <c r="K46" s="82">
        <v>77</v>
      </c>
      <c r="L46" s="82">
        <v>77</v>
      </c>
      <c r="M46" s="82">
        <v>7.75</v>
      </c>
      <c r="N46" s="82">
        <v>7.75</v>
      </c>
      <c r="O46" s="76"/>
      <c r="P46" s="76"/>
      <c r="Q46" s="10">
        <v>3.71</v>
      </c>
      <c r="R46" s="11"/>
    </row>
    <row r="47" spans="1:18" ht="41.25" customHeight="1">
      <c r="A47" s="209" t="s">
        <v>18</v>
      </c>
      <c r="B47" s="96" t="s">
        <v>103</v>
      </c>
      <c r="C47" s="97">
        <v>200</v>
      </c>
      <c r="D47" s="97">
        <v>200</v>
      </c>
      <c r="E47" s="115">
        <v>3</v>
      </c>
      <c r="F47" s="116">
        <v>3</v>
      </c>
      <c r="G47" s="132">
        <v>0.4</v>
      </c>
      <c r="H47" s="82">
        <v>0.4</v>
      </c>
      <c r="I47" s="82">
        <v>43.6</v>
      </c>
      <c r="J47" s="82">
        <v>43.6</v>
      </c>
      <c r="K47" s="82">
        <v>190</v>
      </c>
      <c r="L47" s="82">
        <v>190</v>
      </c>
      <c r="M47" s="82">
        <v>26.67</v>
      </c>
      <c r="N47" s="82">
        <v>26.67</v>
      </c>
      <c r="O47" s="76"/>
      <c r="P47" s="76"/>
      <c r="Q47" s="10">
        <v>3.71</v>
      </c>
      <c r="R47" s="11"/>
    </row>
    <row r="48" spans="1:18" s="4" customFormat="1" ht="30" customHeight="1">
      <c r="A48" s="214" t="s">
        <v>9</v>
      </c>
      <c r="B48" s="214"/>
      <c r="C48" s="190">
        <f t="shared" ref="C48:N48" si="5">SUM(C40:C47)</f>
        <v>1085</v>
      </c>
      <c r="D48" s="190">
        <f t="shared" si="5"/>
        <v>1085</v>
      </c>
      <c r="E48" s="80">
        <f t="shared" si="5"/>
        <v>32.85</v>
      </c>
      <c r="F48" s="80">
        <f t="shared" si="5"/>
        <v>32.85</v>
      </c>
      <c r="G48" s="80">
        <f t="shared" si="5"/>
        <v>24.88</v>
      </c>
      <c r="H48" s="80">
        <f t="shared" si="5"/>
        <v>24.88</v>
      </c>
      <c r="I48" s="80">
        <f t="shared" si="5"/>
        <v>140.81</v>
      </c>
      <c r="J48" s="80">
        <f t="shared" si="5"/>
        <v>140.81</v>
      </c>
      <c r="K48" s="80">
        <f t="shared" ref="K48:L48" si="6">SUM(K40:K47)</f>
        <v>886.7600000000001</v>
      </c>
      <c r="L48" s="80">
        <f t="shared" si="6"/>
        <v>886.7600000000001</v>
      </c>
      <c r="M48" s="80">
        <f t="shared" si="5"/>
        <v>102.8</v>
      </c>
      <c r="N48" s="80">
        <f t="shared" si="5"/>
        <v>102.8</v>
      </c>
      <c r="O48" s="76"/>
      <c r="P48" s="76"/>
      <c r="Q48" s="31">
        <f>Q40+Q41+Q42+Q43+Q44+Q45+Q47</f>
        <v>75.92</v>
      </c>
      <c r="R48" s="9"/>
    </row>
    <row r="49" spans="1:18" s="5" customFormat="1" ht="34.5" customHeight="1">
      <c r="A49" s="214" t="s">
        <v>67</v>
      </c>
      <c r="B49" s="214"/>
      <c r="C49" s="189">
        <f t="shared" ref="C49:N49" si="7">C38+C48</f>
        <v>1685</v>
      </c>
      <c r="D49" s="189">
        <f t="shared" si="7"/>
        <v>1725</v>
      </c>
      <c r="E49" s="78">
        <f t="shared" si="7"/>
        <v>59.11</v>
      </c>
      <c r="F49" s="78">
        <f t="shared" si="7"/>
        <v>60.44</v>
      </c>
      <c r="G49" s="78">
        <f t="shared" si="7"/>
        <v>58.5</v>
      </c>
      <c r="H49" s="78">
        <f t="shared" si="7"/>
        <v>63.900000000000006</v>
      </c>
      <c r="I49" s="78">
        <f t="shared" si="7"/>
        <v>217.81</v>
      </c>
      <c r="J49" s="78">
        <f t="shared" si="7"/>
        <v>223.41000000000003</v>
      </c>
      <c r="K49" s="78">
        <f t="shared" ref="K49:L49" si="8">K38+K48</f>
        <v>1621.6800000000003</v>
      </c>
      <c r="L49" s="78">
        <f t="shared" si="8"/>
        <v>1687.94</v>
      </c>
      <c r="M49" s="78">
        <f t="shared" si="7"/>
        <v>174.01</v>
      </c>
      <c r="N49" s="78">
        <f t="shared" si="7"/>
        <v>181.55</v>
      </c>
      <c r="O49" s="79"/>
      <c r="P49" s="79"/>
      <c r="Q49" s="35" t="e">
        <f>#REF!+Q38+Q48</f>
        <v>#REF!</v>
      </c>
      <c r="R49" s="13"/>
    </row>
    <row r="50" spans="1:18" ht="11.1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6"/>
      <c r="R50" s="6"/>
    </row>
    <row r="51" spans="1:18" ht="32.25" customHeight="1">
      <c r="A51" s="250" t="s">
        <v>68</v>
      </c>
      <c r="B51" s="250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6"/>
      <c r="R51" s="6"/>
    </row>
    <row r="52" spans="1:18" s="2" customFormat="1" ht="41.25" customHeight="1">
      <c r="A52" s="216" t="s">
        <v>13</v>
      </c>
      <c r="B52" s="215" t="s">
        <v>14</v>
      </c>
      <c r="C52" s="217" t="s">
        <v>40</v>
      </c>
      <c r="D52" s="218"/>
      <c r="E52" s="241" t="s">
        <v>35</v>
      </c>
      <c r="F52" s="242"/>
      <c r="G52" s="218" t="s">
        <v>36</v>
      </c>
      <c r="H52" s="218"/>
      <c r="I52" s="241" t="s">
        <v>37</v>
      </c>
      <c r="J52" s="242"/>
      <c r="K52" s="241" t="s">
        <v>38</v>
      </c>
      <c r="L52" s="243"/>
      <c r="M52" s="241" t="s">
        <v>39</v>
      </c>
      <c r="N52" s="242"/>
      <c r="O52" s="241" t="s">
        <v>39</v>
      </c>
      <c r="P52" s="242"/>
      <c r="Q52" s="66"/>
      <c r="R52" s="239" t="s">
        <v>15</v>
      </c>
    </row>
    <row r="53" spans="1:18" s="3" customFormat="1" ht="39.75" customHeight="1">
      <c r="A53" s="216"/>
      <c r="B53" s="215"/>
      <c r="C53" s="164" t="s">
        <v>34</v>
      </c>
      <c r="D53" s="164" t="s">
        <v>33</v>
      </c>
      <c r="E53" s="163" t="s">
        <v>34</v>
      </c>
      <c r="F53" s="165" t="s">
        <v>33</v>
      </c>
      <c r="G53" s="164" t="s">
        <v>34</v>
      </c>
      <c r="H53" s="165" t="s">
        <v>33</v>
      </c>
      <c r="I53" s="164" t="s">
        <v>34</v>
      </c>
      <c r="J53" s="165" t="s">
        <v>33</v>
      </c>
      <c r="K53" s="164" t="s">
        <v>34</v>
      </c>
      <c r="L53" s="165" t="s">
        <v>33</v>
      </c>
      <c r="M53" s="180" t="s">
        <v>34</v>
      </c>
      <c r="N53" s="181" t="s">
        <v>33</v>
      </c>
      <c r="O53" s="164" t="s">
        <v>34</v>
      </c>
      <c r="P53" s="165" t="s">
        <v>33</v>
      </c>
      <c r="Q53" s="67"/>
      <c r="R53" s="240"/>
    </row>
    <row r="54" spans="1:18" ht="32.25" customHeight="1">
      <c r="A54" s="212" t="s">
        <v>2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106"/>
      <c r="P54" s="106"/>
      <c r="Q54" s="24"/>
      <c r="R54" s="8"/>
    </row>
    <row r="55" spans="1:18" ht="49.5" customHeight="1">
      <c r="A55" s="133" t="s">
        <v>47</v>
      </c>
      <c r="B55" s="85" t="s">
        <v>48</v>
      </c>
      <c r="C55" s="134">
        <v>30</v>
      </c>
      <c r="D55" s="134">
        <v>30</v>
      </c>
      <c r="E55" s="135">
        <v>0.18</v>
      </c>
      <c r="F55" s="136">
        <v>0.18</v>
      </c>
      <c r="G55" s="122">
        <v>1.05</v>
      </c>
      <c r="H55" s="122">
        <v>1.05</v>
      </c>
      <c r="I55" s="122">
        <v>1.1100000000000001</v>
      </c>
      <c r="J55" s="122">
        <v>1.1100000000000001</v>
      </c>
      <c r="K55" s="122">
        <v>14.55</v>
      </c>
      <c r="L55" s="122">
        <v>14.55</v>
      </c>
      <c r="M55" s="122">
        <v>4.4000000000000004</v>
      </c>
      <c r="N55" s="122">
        <v>4.4000000000000004</v>
      </c>
      <c r="O55" s="110"/>
      <c r="P55" s="110"/>
      <c r="Q55" s="43">
        <v>5.28</v>
      </c>
      <c r="R55" s="11"/>
    </row>
    <row r="56" spans="1:18" ht="30" customHeight="1">
      <c r="A56" s="113" t="s">
        <v>21</v>
      </c>
      <c r="B56" s="114" t="s">
        <v>43</v>
      </c>
      <c r="C56" s="182">
        <v>130</v>
      </c>
      <c r="D56" s="182">
        <v>130</v>
      </c>
      <c r="E56" s="115">
        <v>9.59</v>
      </c>
      <c r="F56" s="116">
        <v>9.59</v>
      </c>
      <c r="G56" s="118">
        <v>10</v>
      </c>
      <c r="H56" s="137">
        <v>10</v>
      </c>
      <c r="I56" s="128">
        <v>1.52</v>
      </c>
      <c r="J56" s="128">
        <v>1.52</v>
      </c>
      <c r="K56" s="128">
        <v>134.56</v>
      </c>
      <c r="L56" s="128">
        <v>134.56</v>
      </c>
      <c r="M56" s="128">
        <v>52.03</v>
      </c>
      <c r="N56" s="128">
        <v>52.03</v>
      </c>
      <c r="O56" s="110"/>
      <c r="P56" s="110"/>
      <c r="Q56" s="44">
        <v>36.049999999999997</v>
      </c>
      <c r="R56" s="11"/>
    </row>
    <row r="57" spans="1:18" ht="32.25" customHeight="1">
      <c r="A57" s="85" t="s">
        <v>17</v>
      </c>
      <c r="B57" s="85" t="s">
        <v>11</v>
      </c>
      <c r="C57" s="97">
        <v>150</v>
      </c>
      <c r="D57" s="97">
        <v>150</v>
      </c>
      <c r="E57" s="115">
        <v>6.83</v>
      </c>
      <c r="F57" s="116">
        <v>6.83</v>
      </c>
      <c r="G57" s="138">
        <v>5.75</v>
      </c>
      <c r="H57" s="139">
        <v>5.8</v>
      </c>
      <c r="I57" s="140">
        <v>29.92</v>
      </c>
      <c r="J57" s="140">
        <v>29.92</v>
      </c>
      <c r="K57" s="140">
        <v>199.08</v>
      </c>
      <c r="L57" s="140">
        <v>199.08</v>
      </c>
      <c r="M57" s="140">
        <v>14.67</v>
      </c>
      <c r="N57" s="140">
        <v>14.67</v>
      </c>
      <c r="O57" s="110"/>
      <c r="P57" s="110"/>
      <c r="Q57" s="44">
        <v>7.29</v>
      </c>
      <c r="R57" s="11"/>
    </row>
    <row r="58" spans="1:18" ht="32.25" customHeight="1">
      <c r="A58" s="85" t="s">
        <v>18</v>
      </c>
      <c r="B58" s="85" t="s">
        <v>7</v>
      </c>
      <c r="C58" s="117">
        <v>30</v>
      </c>
      <c r="D58" s="117">
        <v>30</v>
      </c>
      <c r="E58" s="118">
        <v>2</v>
      </c>
      <c r="F58" s="118">
        <v>2</v>
      </c>
      <c r="G58" s="118">
        <v>0.4</v>
      </c>
      <c r="H58" s="82">
        <v>0.4</v>
      </c>
      <c r="I58" s="82">
        <v>11.9</v>
      </c>
      <c r="J58" s="82">
        <v>11.9</v>
      </c>
      <c r="K58" s="82">
        <v>58.7</v>
      </c>
      <c r="L58" s="82">
        <v>58.7</v>
      </c>
      <c r="M58" s="82">
        <v>2.58</v>
      </c>
      <c r="N58" s="82">
        <v>2.58</v>
      </c>
      <c r="O58" s="111"/>
      <c r="P58" s="111"/>
      <c r="Q58" s="45">
        <v>2.2799999999999998</v>
      </c>
      <c r="R58" s="11"/>
    </row>
    <row r="59" spans="1:18" ht="36" customHeight="1">
      <c r="A59" s="113" t="s">
        <v>24</v>
      </c>
      <c r="B59" s="114" t="s">
        <v>6</v>
      </c>
      <c r="C59" s="141">
        <v>200</v>
      </c>
      <c r="D59" s="141">
        <v>200</v>
      </c>
      <c r="E59" s="142">
        <v>0.3</v>
      </c>
      <c r="F59" s="143">
        <v>0.3</v>
      </c>
      <c r="G59" s="122">
        <v>0.1</v>
      </c>
      <c r="H59" s="144">
        <v>0.1</v>
      </c>
      <c r="I59" s="122">
        <v>7.2</v>
      </c>
      <c r="J59" s="122">
        <v>7.2</v>
      </c>
      <c r="K59" s="122">
        <v>30.8</v>
      </c>
      <c r="L59" s="122">
        <v>30.8</v>
      </c>
      <c r="M59" s="122">
        <v>8.1</v>
      </c>
      <c r="N59" s="122">
        <v>8.1</v>
      </c>
      <c r="O59" s="110"/>
      <c r="P59" s="110"/>
      <c r="Q59" s="48">
        <v>5.83</v>
      </c>
      <c r="R59" s="11"/>
    </row>
    <row r="60" spans="1:18" s="4" customFormat="1" ht="34.5" customHeight="1">
      <c r="A60" s="249" t="s">
        <v>3</v>
      </c>
      <c r="B60" s="249"/>
      <c r="C60" s="81">
        <f t="shared" ref="C60:N60" si="9">SUM(C55:C59)</f>
        <v>540</v>
      </c>
      <c r="D60" s="81">
        <f t="shared" si="9"/>
        <v>540</v>
      </c>
      <c r="E60" s="81">
        <f t="shared" si="9"/>
        <v>18.900000000000002</v>
      </c>
      <c r="F60" s="81">
        <f t="shared" si="9"/>
        <v>18.900000000000002</v>
      </c>
      <c r="G60" s="81">
        <f t="shared" si="9"/>
        <v>17.3</v>
      </c>
      <c r="H60" s="81">
        <f t="shared" si="9"/>
        <v>17.350000000000001</v>
      </c>
      <c r="I60" s="81">
        <f t="shared" si="9"/>
        <v>51.650000000000006</v>
      </c>
      <c r="J60" s="81">
        <f t="shared" si="9"/>
        <v>51.650000000000006</v>
      </c>
      <c r="K60" s="81">
        <f t="shared" ref="K60:L60" si="10">SUM(K55:K59)</f>
        <v>437.69000000000005</v>
      </c>
      <c r="L60" s="81">
        <f t="shared" si="10"/>
        <v>437.69000000000005</v>
      </c>
      <c r="M60" s="81">
        <f t="shared" si="9"/>
        <v>81.779999999999987</v>
      </c>
      <c r="N60" s="81">
        <f t="shared" si="9"/>
        <v>81.779999999999987</v>
      </c>
      <c r="O60" s="169"/>
      <c r="P60" s="169"/>
      <c r="Q60" s="49">
        <f>Q55+Q56+Q57+Q58+Q59</f>
        <v>56.73</v>
      </c>
      <c r="R60" s="47"/>
    </row>
    <row r="61" spans="1:18" ht="33.75" customHeight="1">
      <c r="A61" s="234" t="s">
        <v>4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73"/>
      <c r="P61" s="73"/>
      <c r="Q61" s="7"/>
      <c r="R61" s="8"/>
    </row>
    <row r="62" spans="1:18" ht="41.25" customHeight="1">
      <c r="A62" s="107" t="s">
        <v>56</v>
      </c>
      <c r="B62" s="107" t="s">
        <v>57</v>
      </c>
      <c r="C62" s="108">
        <v>30</v>
      </c>
      <c r="D62" s="108">
        <v>30</v>
      </c>
      <c r="E62" s="109">
        <v>0.2</v>
      </c>
      <c r="F62" s="109">
        <v>0.2</v>
      </c>
      <c r="G62" s="109">
        <v>0</v>
      </c>
      <c r="H62" s="109">
        <v>0</v>
      </c>
      <c r="I62" s="109">
        <v>1.1200000000000001</v>
      </c>
      <c r="J62" s="109">
        <v>1.1200000000000001</v>
      </c>
      <c r="K62" s="109">
        <v>3.85</v>
      </c>
      <c r="L62" s="109">
        <v>3.85</v>
      </c>
      <c r="M62" s="109">
        <v>6.3</v>
      </c>
      <c r="N62" s="109">
        <v>6.3</v>
      </c>
      <c r="O62" s="145"/>
      <c r="P62" s="145"/>
      <c r="Q62" s="28">
        <v>12.39</v>
      </c>
      <c r="R62" s="11"/>
    </row>
    <row r="63" spans="1:18" ht="54.75" customHeight="1">
      <c r="A63" s="77" t="s">
        <v>25</v>
      </c>
      <c r="B63" s="121" t="s">
        <v>26</v>
      </c>
      <c r="C63" s="182">
        <v>250</v>
      </c>
      <c r="D63" s="182">
        <v>250</v>
      </c>
      <c r="E63" s="115">
        <v>6.45</v>
      </c>
      <c r="F63" s="116">
        <v>6.45</v>
      </c>
      <c r="G63" s="146">
        <v>3.48</v>
      </c>
      <c r="H63" s="112">
        <v>3.48</v>
      </c>
      <c r="I63" s="147">
        <v>23.13</v>
      </c>
      <c r="J63" s="147">
        <v>23.13</v>
      </c>
      <c r="K63" s="147">
        <v>149.5</v>
      </c>
      <c r="L63" s="147">
        <v>149.5</v>
      </c>
      <c r="M63" s="147">
        <v>22.58</v>
      </c>
      <c r="N63" s="147">
        <v>22.58</v>
      </c>
      <c r="O63" s="145"/>
      <c r="P63" s="145"/>
      <c r="Q63" s="28">
        <v>17.09</v>
      </c>
      <c r="R63" s="11"/>
    </row>
    <row r="64" spans="1:18" ht="36.75" customHeight="1">
      <c r="A64" s="120">
        <v>452</v>
      </c>
      <c r="B64" s="96" t="s">
        <v>27</v>
      </c>
      <c r="C64" s="182">
        <v>80</v>
      </c>
      <c r="D64" s="182">
        <v>80</v>
      </c>
      <c r="E64" s="98">
        <v>13</v>
      </c>
      <c r="F64" s="99">
        <v>13</v>
      </c>
      <c r="G64" s="148">
        <v>10.37</v>
      </c>
      <c r="H64" s="148">
        <v>10.37</v>
      </c>
      <c r="I64" s="148">
        <v>9.27</v>
      </c>
      <c r="J64" s="148">
        <v>9.27</v>
      </c>
      <c r="K64" s="148">
        <v>176.81</v>
      </c>
      <c r="L64" s="148">
        <v>176.81</v>
      </c>
      <c r="M64" s="191">
        <v>36.9</v>
      </c>
      <c r="N64" s="191">
        <v>36.9</v>
      </c>
      <c r="O64" s="76"/>
      <c r="P64" s="76"/>
      <c r="Q64" s="28">
        <v>36.43</v>
      </c>
      <c r="R64" s="11"/>
    </row>
    <row r="65" spans="1:18" ht="30.75" customHeight="1">
      <c r="A65" s="85">
        <v>224</v>
      </c>
      <c r="B65" s="85" t="s">
        <v>81</v>
      </c>
      <c r="C65" s="97">
        <v>200</v>
      </c>
      <c r="D65" s="97">
        <v>200</v>
      </c>
      <c r="E65" s="98">
        <v>3.9</v>
      </c>
      <c r="F65" s="99">
        <v>3.9</v>
      </c>
      <c r="G65" s="82">
        <v>9.94</v>
      </c>
      <c r="H65" s="82">
        <v>9.94</v>
      </c>
      <c r="I65" s="82">
        <v>17.46</v>
      </c>
      <c r="J65" s="82">
        <v>17.46</v>
      </c>
      <c r="K65" s="82">
        <v>174.63</v>
      </c>
      <c r="L65" s="82">
        <v>174.63</v>
      </c>
      <c r="M65" s="154">
        <v>21.7</v>
      </c>
      <c r="N65" s="154">
        <v>21.7</v>
      </c>
      <c r="O65" s="76"/>
      <c r="P65" s="76"/>
      <c r="Q65" s="28">
        <v>1.5</v>
      </c>
      <c r="R65" s="11"/>
    </row>
    <row r="66" spans="1:18" ht="33" customHeight="1">
      <c r="A66" s="85" t="s">
        <v>18</v>
      </c>
      <c r="B66" s="85" t="s">
        <v>8</v>
      </c>
      <c r="C66" s="97">
        <v>35</v>
      </c>
      <c r="D66" s="97">
        <v>35</v>
      </c>
      <c r="E66" s="115">
        <v>1.64</v>
      </c>
      <c r="F66" s="116">
        <v>1.64</v>
      </c>
      <c r="G66" s="111">
        <v>0.26</v>
      </c>
      <c r="H66" s="111">
        <v>0.26</v>
      </c>
      <c r="I66" s="111">
        <v>13.72</v>
      </c>
      <c r="J66" s="111">
        <v>13.72</v>
      </c>
      <c r="K66" s="111">
        <v>65.08</v>
      </c>
      <c r="L66" s="111">
        <v>65.08</v>
      </c>
      <c r="M66" s="111">
        <v>2.94</v>
      </c>
      <c r="N66" s="111">
        <v>2.94</v>
      </c>
      <c r="O66" s="111"/>
      <c r="P66" s="111"/>
      <c r="Q66" s="25">
        <v>2.2799999999999998</v>
      </c>
      <c r="R66" s="11"/>
    </row>
    <row r="67" spans="1:18" ht="33" customHeight="1">
      <c r="A67" s="85" t="s">
        <v>18</v>
      </c>
      <c r="B67" s="85" t="s">
        <v>7</v>
      </c>
      <c r="C67" s="117">
        <v>30</v>
      </c>
      <c r="D67" s="117">
        <v>30</v>
      </c>
      <c r="E67" s="118">
        <v>2</v>
      </c>
      <c r="F67" s="118">
        <v>2</v>
      </c>
      <c r="G67" s="118">
        <v>0.4</v>
      </c>
      <c r="H67" s="82">
        <v>0.4</v>
      </c>
      <c r="I67" s="82">
        <v>11.9</v>
      </c>
      <c r="J67" s="82">
        <v>11.9</v>
      </c>
      <c r="K67" s="82">
        <v>58.7</v>
      </c>
      <c r="L67" s="82">
        <v>58.7</v>
      </c>
      <c r="M67" s="82">
        <v>2.58</v>
      </c>
      <c r="N67" s="82">
        <v>2.58</v>
      </c>
      <c r="O67" s="111"/>
      <c r="P67" s="111"/>
      <c r="Q67" s="25">
        <v>2.19</v>
      </c>
      <c r="R67" s="11"/>
    </row>
    <row r="68" spans="1:18" ht="33" customHeight="1">
      <c r="A68" s="85">
        <v>293</v>
      </c>
      <c r="B68" s="85" t="s">
        <v>97</v>
      </c>
      <c r="C68" s="117">
        <v>200</v>
      </c>
      <c r="D68" s="117">
        <v>200</v>
      </c>
      <c r="E68" s="118">
        <v>1</v>
      </c>
      <c r="F68" s="118">
        <v>1</v>
      </c>
      <c r="G68" s="118">
        <v>0</v>
      </c>
      <c r="H68" s="82">
        <v>0</v>
      </c>
      <c r="I68" s="82">
        <v>18.2</v>
      </c>
      <c r="J68" s="82">
        <v>18.2</v>
      </c>
      <c r="K68" s="82">
        <v>76</v>
      </c>
      <c r="L68" s="82">
        <v>76</v>
      </c>
      <c r="M68" s="82">
        <v>18</v>
      </c>
      <c r="N68" s="82">
        <v>18</v>
      </c>
      <c r="O68" s="115"/>
      <c r="P68" s="115"/>
      <c r="Q68" s="64">
        <v>9</v>
      </c>
      <c r="R68" s="11"/>
    </row>
    <row r="69" spans="1:18" s="4" customFormat="1" ht="29.25" customHeight="1">
      <c r="A69" s="214" t="s">
        <v>9</v>
      </c>
      <c r="B69" s="214"/>
      <c r="C69" s="102">
        <f t="shared" ref="C69:N69" si="11">SUM(C62:C68)</f>
        <v>825</v>
      </c>
      <c r="D69" s="102">
        <f t="shared" si="11"/>
        <v>825</v>
      </c>
      <c r="E69" s="82">
        <f t="shared" si="11"/>
        <v>28.189999999999998</v>
      </c>
      <c r="F69" s="82">
        <f t="shared" si="11"/>
        <v>28.189999999999998</v>
      </c>
      <c r="G69" s="82">
        <f t="shared" si="11"/>
        <v>24.45</v>
      </c>
      <c r="H69" s="82">
        <f t="shared" si="11"/>
        <v>24.45</v>
      </c>
      <c r="I69" s="82">
        <f t="shared" si="11"/>
        <v>94.800000000000011</v>
      </c>
      <c r="J69" s="82">
        <f t="shared" si="11"/>
        <v>94.800000000000011</v>
      </c>
      <c r="K69" s="82">
        <f t="shared" si="11"/>
        <v>704.57</v>
      </c>
      <c r="L69" s="82">
        <f t="shared" si="11"/>
        <v>704.57</v>
      </c>
      <c r="M69" s="82">
        <f t="shared" si="11"/>
        <v>111</v>
      </c>
      <c r="N69" s="82">
        <f t="shared" si="11"/>
        <v>111</v>
      </c>
      <c r="O69" s="83"/>
      <c r="P69" s="83"/>
      <c r="Q69" s="31" t="e">
        <f>Q62+Q63+Q64+Q65+#REF!+Q66+Q67+#REF!</f>
        <v>#REF!</v>
      </c>
      <c r="R69" s="9"/>
    </row>
    <row r="70" spans="1:18" s="5" customFormat="1" ht="27.75" customHeight="1">
      <c r="A70" s="214" t="s">
        <v>69</v>
      </c>
      <c r="B70" s="214"/>
      <c r="C70" s="190">
        <f t="shared" ref="C70:N70" si="12">C60+C69</f>
        <v>1365</v>
      </c>
      <c r="D70" s="190">
        <f t="shared" si="12"/>
        <v>1365</v>
      </c>
      <c r="E70" s="80">
        <f t="shared" si="12"/>
        <v>47.09</v>
      </c>
      <c r="F70" s="80">
        <f t="shared" si="12"/>
        <v>47.09</v>
      </c>
      <c r="G70" s="80">
        <f t="shared" si="12"/>
        <v>41.75</v>
      </c>
      <c r="H70" s="80">
        <f t="shared" si="12"/>
        <v>41.8</v>
      </c>
      <c r="I70" s="80">
        <f t="shared" si="12"/>
        <v>146.45000000000002</v>
      </c>
      <c r="J70" s="80">
        <f t="shared" si="12"/>
        <v>146.45000000000002</v>
      </c>
      <c r="K70" s="80">
        <f t="shared" si="12"/>
        <v>1142.2600000000002</v>
      </c>
      <c r="L70" s="80">
        <f t="shared" si="12"/>
        <v>1142.2600000000002</v>
      </c>
      <c r="M70" s="80">
        <f t="shared" si="12"/>
        <v>192.77999999999997</v>
      </c>
      <c r="N70" s="80">
        <f t="shared" si="12"/>
        <v>192.77999999999997</v>
      </c>
      <c r="O70" s="145"/>
      <c r="P70" s="145"/>
      <c r="Q70" s="34" t="e">
        <f>Q60+#REF!+Q69</f>
        <v>#REF!</v>
      </c>
      <c r="R70" s="13"/>
    </row>
    <row r="71" spans="1:18" ht="11.1" customHeight="1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6"/>
      <c r="R71" s="6"/>
    </row>
    <row r="72" spans="1:18" ht="11.1" customHeight="1">
      <c r="A72" s="210" t="s">
        <v>70</v>
      </c>
      <c r="B72" s="210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6"/>
      <c r="R72" s="6"/>
    </row>
    <row r="73" spans="1:18" ht="11.1" customHeight="1">
      <c r="A73" s="210"/>
      <c r="B73" s="210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6"/>
      <c r="R73" s="6"/>
    </row>
    <row r="74" spans="1:18" ht="11.1" customHeight="1">
      <c r="A74" s="210"/>
      <c r="B74" s="210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6"/>
      <c r="R74" s="6"/>
    </row>
    <row r="75" spans="1:18" s="2" customFormat="1" ht="31.5" customHeight="1">
      <c r="A75" s="216" t="s">
        <v>13</v>
      </c>
      <c r="B75" s="215" t="s">
        <v>14</v>
      </c>
      <c r="C75" s="217" t="s">
        <v>40</v>
      </c>
      <c r="D75" s="218"/>
      <c r="E75" s="241" t="s">
        <v>35</v>
      </c>
      <c r="F75" s="242"/>
      <c r="G75" s="218" t="s">
        <v>36</v>
      </c>
      <c r="H75" s="218"/>
      <c r="I75" s="241" t="s">
        <v>37</v>
      </c>
      <c r="J75" s="242"/>
      <c r="K75" s="241" t="s">
        <v>38</v>
      </c>
      <c r="L75" s="243"/>
      <c r="M75" s="241" t="s">
        <v>39</v>
      </c>
      <c r="N75" s="242"/>
      <c r="O75" s="241" t="s">
        <v>39</v>
      </c>
      <c r="P75" s="242"/>
      <c r="Q75" s="66"/>
      <c r="R75" s="239" t="s">
        <v>15</v>
      </c>
    </row>
    <row r="76" spans="1:18" s="3" customFormat="1" ht="27.75" customHeight="1">
      <c r="A76" s="216"/>
      <c r="B76" s="215"/>
      <c r="C76" s="164" t="s">
        <v>34</v>
      </c>
      <c r="D76" s="164" t="s">
        <v>33</v>
      </c>
      <c r="E76" s="164" t="s">
        <v>34</v>
      </c>
      <c r="F76" s="164" t="s">
        <v>33</v>
      </c>
      <c r="G76" s="164" t="s">
        <v>34</v>
      </c>
      <c r="H76" s="164" t="s">
        <v>33</v>
      </c>
      <c r="I76" s="164" t="s">
        <v>34</v>
      </c>
      <c r="J76" s="164" t="s">
        <v>33</v>
      </c>
      <c r="K76" s="164" t="s">
        <v>34</v>
      </c>
      <c r="L76" s="164" t="s">
        <v>33</v>
      </c>
      <c r="M76" s="180" t="s">
        <v>34</v>
      </c>
      <c r="N76" s="180" t="s">
        <v>33</v>
      </c>
      <c r="O76" s="164" t="s">
        <v>34</v>
      </c>
      <c r="P76" s="164" t="s">
        <v>33</v>
      </c>
      <c r="Q76" s="67"/>
      <c r="R76" s="240"/>
    </row>
    <row r="77" spans="1:18" ht="26.25" customHeight="1">
      <c r="A77" s="212" t="s">
        <v>2</v>
      </c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106"/>
      <c r="P77" s="106"/>
      <c r="Q77" s="24"/>
      <c r="R77" s="8"/>
    </row>
    <row r="78" spans="1:18" ht="44.25" customHeight="1">
      <c r="A78" s="85" t="s">
        <v>46</v>
      </c>
      <c r="B78" s="85" t="s">
        <v>98</v>
      </c>
      <c r="C78" s="97">
        <v>30</v>
      </c>
      <c r="D78" s="97">
        <v>30</v>
      </c>
      <c r="E78" s="149">
        <v>5.45</v>
      </c>
      <c r="F78" s="150">
        <v>5.45</v>
      </c>
      <c r="G78" s="146">
        <v>0.08</v>
      </c>
      <c r="H78" s="82">
        <v>0.08</v>
      </c>
      <c r="I78" s="111">
        <v>1.8</v>
      </c>
      <c r="J78" s="111">
        <v>1.8</v>
      </c>
      <c r="K78" s="82">
        <v>11.1</v>
      </c>
      <c r="L78" s="82">
        <v>11.1</v>
      </c>
      <c r="M78" s="82">
        <v>7.15</v>
      </c>
      <c r="N78" s="82">
        <v>7.15</v>
      </c>
      <c r="O78" s="110"/>
      <c r="P78" s="110"/>
      <c r="Q78" s="44">
        <v>9.86</v>
      </c>
      <c r="R78" s="11"/>
    </row>
    <row r="79" spans="1:18" ht="54" customHeight="1">
      <c r="A79" s="85">
        <v>592</v>
      </c>
      <c r="B79" s="90" t="s">
        <v>85</v>
      </c>
      <c r="C79" s="185">
        <v>130</v>
      </c>
      <c r="D79" s="185">
        <v>130</v>
      </c>
      <c r="E79" s="126">
        <v>30.11</v>
      </c>
      <c r="F79" s="126">
        <v>30.11</v>
      </c>
      <c r="G79" s="126">
        <v>31.48</v>
      </c>
      <c r="H79" s="152">
        <v>31.48</v>
      </c>
      <c r="I79" s="153">
        <v>18.29</v>
      </c>
      <c r="J79" s="154">
        <v>18.29</v>
      </c>
      <c r="K79" s="154">
        <v>392</v>
      </c>
      <c r="L79" s="154">
        <v>392</v>
      </c>
      <c r="M79" s="118">
        <v>69.28</v>
      </c>
      <c r="N79" s="118">
        <v>69.28</v>
      </c>
      <c r="O79" s="155"/>
      <c r="P79" s="155"/>
      <c r="Q79" s="50">
        <v>10</v>
      </c>
      <c r="R79" s="11"/>
    </row>
    <row r="80" spans="1:18" ht="44.1" customHeight="1">
      <c r="A80" s="151" t="s">
        <v>22</v>
      </c>
      <c r="B80" s="151" t="s">
        <v>23</v>
      </c>
      <c r="C80" s="97">
        <v>150</v>
      </c>
      <c r="D80" s="97">
        <v>150</v>
      </c>
      <c r="E80" s="98">
        <v>3</v>
      </c>
      <c r="F80" s="99">
        <v>3</v>
      </c>
      <c r="G80" s="109">
        <v>4.5</v>
      </c>
      <c r="H80" s="109">
        <v>4.5</v>
      </c>
      <c r="I80" s="109">
        <v>30.33</v>
      </c>
      <c r="J80" s="109">
        <v>30.33</v>
      </c>
      <c r="K80" s="109">
        <v>173.92</v>
      </c>
      <c r="L80" s="109">
        <v>173.92</v>
      </c>
      <c r="M80" s="109">
        <v>15.18</v>
      </c>
      <c r="N80" s="109">
        <v>15.18</v>
      </c>
      <c r="O80" s="140"/>
      <c r="P80" s="140"/>
      <c r="Q80" s="51">
        <v>4</v>
      </c>
      <c r="R80" s="11"/>
    </row>
    <row r="81" spans="1:18" s="4" customFormat="1" ht="36.75" customHeight="1">
      <c r="A81" s="85" t="s">
        <v>18</v>
      </c>
      <c r="B81" s="85" t="s">
        <v>7</v>
      </c>
      <c r="C81" s="117">
        <v>30</v>
      </c>
      <c r="D81" s="117">
        <v>30</v>
      </c>
      <c r="E81" s="118">
        <v>2</v>
      </c>
      <c r="F81" s="118">
        <v>2</v>
      </c>
      <c r="G81" s="118">
        <v>0.4</v>
      </c>
      <c r="H81" s="82">
        <v>0.4</v>
      </c>
      <c r="I81" s="82">
        <v>11.9</v>
      </c>
      <c r="J81" s="82">
        <v>11.9</v>
      </c>
      <c r="K81" s="82">
        <v>58.7</v>
      </c>
      <c r="L81" s="82">
        <v>58.7</v>
      </c>
      <c r="M81" s="82">
        <v>2.58</v>
      </c>
      <c r="N81" s="82">
        <v>2.58</v>
      </c>
      <c r="O81" s="157"/>
      <c r="P81" s="157"/>
      <c r="Q81" s="65">
        <v>3.92</v>
      </c>
      <c r="R81" s="9"/>
    </row>
    <row r="82" spans="1:18" s="4" customFormat="1" ht="36.75" customHeight="1">
      <c r="A82" s="95" t="s">
        <v>28</v>
      </c>
      <c r="B82" s="96" t="s">
        <v>10</v>
      </c>
      <c r="C82" s="117">
        <v>200</v>
      </c>
      <c r="D82" s="117">
        <v>200</v>
      </c>
      <c r="E82" s="118">
        <v>1.6</v>
      </c>
      <c r="F82" s="118">
        <v>1.6</v>
      </c>
      <c r="G82" s="82">
        <v>1.5</v>
      </c>
      <c r="H82" s="137">
        <v>1.5</v>
      </c>
      <c r="I82" s="98">
        <v>8.6</v>
      </c>
      <c r="J82" s="98">
        <v>8.6</v>
      </c>
      <c r="K82" s="98">
        <v>53.5</v>
      </c>
      <c r="L82" s="98">
        <v>53.5</v>
      </c>
      <c r="M82" s="98">
        <v>9.86</v>
      </c>
      <c r="N82" s="98">
        <v>9.86</v>
      </c>
      <c r="O82" s="157"/>
      <c r="P82" s="157"/>
      <c r="Q82" s="65">
        <v>3.92</v>
      </c>
      <c r="R82" s="9"/>
    </row>
    <row r="83" spans="1:18" s="4" customFormat="1" ht="29.25" customHeight="1">
      <c r="A83" s="213" t="s">
        <v>3</v>
      </c>
      <c r="B83" s="213"/>
      <c r="C83" s="192">
        <f t="shared" ref="C83:N83" si="13">SUM(C78:C82)</f>
        <v>540</v>
      </c>
      <c r="D83" s="192">
        <f t="shared" si="13"/>
        <v>540</v>
      </c>
      <c r="E83" s="183">
        <f t="shared" si="13"/>
        <v>42.160000000000004</v>
      </c>
      <c r="F83" s="183">
        <f t="shared" si="13"/>
        <v>42.160000000000004</v>
      </c>
      <c r="G83" s="183">
        <f t="shared" si="13"/>
        <v>37.96</v>
      </c>
      <c r="H83" s="183">
        <f t="shared" si="13"/>
        <v>37.96</v>
      </c>
      <c r="I83" s="183">
        <f t="shared" si="13"/>
        <v>70.92</v>
      </c>
      <c r="J83" s="183">
        <f t="shared" si="13"/>
        <v>70.92</v>
      </c>
      <c r="K83" s="183">
        <f t="shared" ref="K83:L83" si="14">SUM(K78:K82)</f>
        <v>689.22</v>
      </c>
      <c r="L83" s="183">
        <f t="shared" si="14"/>
        <v>689.22</v>
      </c>
      <c r="M83" s="183">
        <f t="shared" si="13"/>
        <v>104.05000000000001</v>
      </c>
      <c r="N83" s="183">
        <f t="shared" si="13"/>
        <v>104.05000000000001</v>
      </c>
      <c r="O83" s="170"/>
      <c r="P83" s="170"/>
      <c r="Q83" s="63">
        <v>27</v>
      </c>
      <c r="R83" s="9"/>
    </row>
    <row r="84" spans="1:18" ht="29.25" customHeight="1">
      <c r="A84" s="244" t="s">
        <v>4</v>
      </c>
      <c r="B84" s="245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6"/>
      <c r="O84" s="106"/>
      <c r="P84" s="106"/>
      <c r="Q84" s="7"/>
      <c r="R84" s="8"/>
    </row>
    <row r="85" spans="1:18" ht="38.25" customHeight="1">
      <c r="A85" s="85">
        <v>64</v>
      </c>
      <c r="B85" s="121" t="s">
        <v>82</v>
      </c>
      <c r="C85" s="102">
        <v>80</v>
      </c>
      <c r="D85" s="184">
        <v>80</v>
      </c>
      <c r="E85" s="82">
        <v>1</v>
      </c>
      <c r="F85" s="82">
        <v>1</v>
      </c>
      <c r="G85" s="82">
        <v>5.9</v>
      </c>
      <c r="H85" s="82">
        <v>5.9</v>
      </c>
      <c r="I85" s="82">
        <v>4.8</v>
      </c>
      <c r="J85" s="82">
        <v>4.8</v>
      </c>
      <c r="K85" s="111">
        <v>76</v>
      </c>
      <c r="L85" s="111">
        <v>76</v>
      </c>
      <c r="M85" s="111">
        <v>8.9499999999999993</v>
      </c>
      <c r="N85" s="111">
        <v>8.9499999999999993</v>
      </c>
      <c r="O85" s="111"/>
      <c r="P85" s="111"/>
      <c r="Q85" s="10">
        <v>6.92</v>
      </c>
      <c r="R85" s="11"/>
    </row>
    <row r="86" spans="1:18" ht="30.75" customHeight="1">
      <c r="A86" s="85" t="s">
        <v>88</v>
      </c>
      <c r="B86" s="96" t="s">
        <v>87</v>
      </c>
      <c r="C86" s="111">
        <v>260</v>
      </c>
      <c r="D86" s="182">
        <v>260</v>
      </c>
      <c r="E86" s="118">
        <v>6.66</v>
      </c>
      <c r="F86" s="118">
        <v>6.66</v>
      </c>
      <c r="G86" s="118">
        <v>8.08</v>
      </c>
      <c r="H86" s="118">
        <v>8.08</v>
      </c>
      <c r="I86" s="118">
        <v>13.96</v>
      </c>
      <c r="J86" s="118">
        <v>13.96</v>
      </c>
      <c r="K86" s="118">
        <v>155.27000000000001</v>
      </c>
      <c r="L86" s="118">
        <v>155.27000000000001</v>
      </c>
      <c r="M86" s="118">
        <v>16.36</v>
      </c>
      <c r="N86" s="118">
        <v>16.36</v>
      </c>
      <c r="O86" s="145"/>
      <c r="P86" s="145"/>
      <c r="Q86" s="28">
        <v>24.08</v>
      </c>
      <c r="R86" s="11"/>
    </row>
    <row r="87" spans="1:18" ht="30.75" customHeight="1">
      <c r="A87" s="95" t="s">
        <v>84</v>
      </c>
      <c r="B87" s="85" t="s">
        <v>83</v>
      </c>
      <c r="C87" s="178">
        <v>130</v>
      </c>
      <c r="D87" s="182">
        <v>130</v>
      </c>
      <c r="E87" s="115">
        <v>18.329999999999998</v>
      </c>
      <c r="F87" s="115">
        <v>18.329999999999998</v>
      </c>
      <c r="G87" s="115">
        <v>8.19</v>
      </c>
      <c r="H87" s="115">
        <v>8.19</v>
      </c>
      <c r="I87" s="115">
        <v>5.72</v>
      </c>
      <c r="J87" s="115">
        <v>5.72</v>
      </c>
      <c r="K87" s="115">
        <v>170.69</v>
      </c>
      <c r="L87" s="115">
        <v>170.69</v>
      </c>
      <c r="M87" s="115">
        <v>32.520000000000003</v>
      </c>
      <c r="N87" s="115">
        <v>32.520000000000003</v>
      </c>
      <c r="O87" s="158"/>
      <c r="P87" s="158"/>
      <c r="Q87" s="29">
        <v>18.579999999999998</v>
      </c>
      <c r="R87" s="11"/>
    </row>
    <row r="88" spans="1:18" s="32" customFormat="1" ht="33" customHeight="1">
      <c r="A88" s="85" t="s">
        <v>31</v>
      </c>
      <c r="B88" s="85" t="s">
        <v>12</v>
      </c>
      <c r="C88" s="97">
        <v>150</v>
      </c>
      <c r="D88" s="97">
        <v>150</v>
      </c>
      <c r="E88" s="98">
        <v>5.73</v>
      </c>
      <c r="F88" s="98">
        <v>5.73</v>
      </c>
      <c r="G88" s="82">
        <v>3.84</v>
      </c>
      <c r="H88" s="82">
        <v>3.84</v>
      </c>
      <c r="I88" s="82">
        <v>33.880000000000003</v>
      </c>
      <c r="J88" s="82">
        <v>33.880000000000003</v>
      </c>
      <c r="K88" s="82">
        <v>184.38</v>
      </c>
      <c r="L88" s="82">
        <v>184.38</v>
      </c>
      <c r="M88" s="82">
        <v>12.43</v>
      </c>
      <c r="N88" s="82">
        <v>12.43</v>
      </c>
      <c r="O88" s="128"/>
      <c r="P88" s="129"/>
      <c r="Q88" s="52">
        <v>5.87</v>
      </c>
    </row>
    <row r="89" spans="1:18" ht="33" customHeight="1">
      <c r="A89" s="85" t="s">
        <v>18</v>
      </c>
      <c r="B89" s="85" t="s">
        <v>8</v>
      </c>
      <c r="C89" s="97">
        <v>35</v>
      </c>
      <c r="D89" s="97">
        <v>35</v>
      </c>
      <c r="E89" s="115">
        <v>1.64</v>
      </c>
      <c r="F89" s="115">
        <v>1.64</v>
      </c>
      <c r="G89" s="76">
        <v>0.26</v>
      </c>
      <c r="H89" s="76">
        <v>0.26</v>
      </c>
      <c r="I89" s="76">
        <v>13.72</v>
      </c>
      <c r="J89" s="76">
        <v>13.72</v>
      </c>
      <c r="K89" s="76">
        <v>65.08</v>
      </c>
      <c r="L89" s="76">
        <v>65.08</v>
      </c>
      <c r="M89" s="76">
        <v>2.94</v>
      </c>
      <c r="N89" s="76">
        <v>2.94</v>
      </c>
      <c r="O89" s="94"/>
      <c r="P89" s="111"/>
      <c r="Q89" s="25">
        <v>2.2799999999999998</v>
      </c>
      <c r="R89" s="11"/>
    </row>
    <row r="90" spans="1:18" ht="33" customHeight="1">
      <c r="A90" s="85" t="s">
        <v>18</v>
      </c>
      <c r="B90" s="85" t="s">
        <v>7</v>
      </c>
      <c r="C90" s="117">
        <v>30</v>
      </c>
      <c r="D90" s="117">
        <v>30</v>
      </c>
      <c r="E90" s="118">
        <v>2</v>
      </c>
      <c r="F90" s="118">
        <v>2</v>
      </c>
      <c r="G90" s="118">
        <v>0.4</v>
      </c>
      <c r="H90" s="118">
        <v>0.4</v>
      </c>
      <c r="I90" s="82">
        <v>11.9</v>
      </c>
      <c r="J90" s="82">
        <v>11.9</v>
      </c>
      <c r="K90" s="82">
        <v>58.7</v>
      </c>
      <c r="L90" s="82">
        <v>58.7</v>
      </c>
      <c r="M90" s="82">
        <v>2.58</v>
      </c>
      <c r="N90" s="82">
        <v>2.58</v>
      </c>
      <c r="O90" s="111"/>
      <c r="P90" s="111"/>
      <c r="Q90" s="25">
        <v>2.19</v>
      </c>
      <c r="R90" s="11"/>
    </row>
    <row r="91" spans="1:18" ht="33" customHeight="1">
      <c r="A91" s="95" t="s">
        <v>99</v>
      </c>
      <c r="B91" s="96" t="s">
        <v>100</v>
      </c>
      <c r="C91" s="97">
        <v>200</v>
      </c>
      <c r="D91" s="117">
        <v>200</v>
      </c>
      <c r="E91" s="98">
        <v>2.4</v>
      </c>
      <c r="F91" s="98">
        <v>2.4</v>
      </c>
      <c r="G91" s="98">
        <v>0.1</v>
      </c>
      <c r="H91" s="98">
        <v>0.1</v>
      </c>
      <c r="I91" s="98">
        <v>41.4</v>
      </c>
      <c r="J91" s="98">
        <v>41.4</v>
      </c>
      <c r="K91" s="98">
        <v>171</v>
      </c>
      <c r="L91" s="98">
        <v>171</v>
      </c>
      <c r="M91" s="98">
        <v>8.59</v>
      </c>
      <c r="N91" s="98">
        <v>8.59</v>
      </c>
      <c r="O91" s="111"/>
      <c r="P91" s="111"/>
      <c r="Q91" s="25">
        <v>7.99</v>
      </c>
      <c r="R91" s="11"/>
    </row>
    <row r="92" spans="1:18" ht="33" customHeight="1">
      <c r="A92" s="85" t="s">
        <v>18</v>
      </c>
      <c r="B92" s="96" t="s">
        <v>60</v>
      </c>
      <c r="C92" s="97">
        <v>200</v>
      </c>
      <c r="D92" s="117">
        <v>200</v>
      </c>
      <c r="E92" s="98">
        <v>1.8</v>
      </c>
      <c r="F92" s="98">
        <v>1.8</v>
      </c>
      <c r="G92" s="98">
        <v>0.4</v>
      </c>
      <c r="H92" s="98">
        <v>0.4</v>
      </c>
      <c r="I92" s="98">
        <v>16.2</v>
      </c>
      <c r="J92" s="98">
        <v>16.2</v>
      </c>
      <c r="K92" s="98">
        <v>72</v>
      </c>
      <c r="L92" s="98">
        <v>72</v>
      </c>
      <c r="M92" s="98">
        <v>32.479999999999997</v>
      </c>
      <c r="N92" s="98">
        <v>32.479999999999997</v>
      </c>
      <c r="O92" s="111"/>
      <c r="P92" s="111"/>
      <c r="Q92" s="25">
        <v>7.99</v>
      </c>
      <c r="R92" s="11"/>
    </row>
    <row r="93" spans="1:18" s="4" customFormat="1" ht="33.75" customHeight="1">
      <c r="A93" s="247" t="s">
        <v>9</v>
      </c>
      <c r="B93" s="248"/>
      <c r="C93" s="102">
        <f t="shared" ref="C93:N93" si="15">SUM(C85:C92)</f>
        <v>1085</v>
      </c>
      <c r="D93" s="102">
        <f t="shared" si="15"/>
        <v>1085</v>
      </c>
      <c r="E93" s="82">
        <f t="shared" si="15"/>
        <v>39.559999999999995</v>
      </c>
      <c r="F93" s="82">
        <f t="shared" si="15"/>
        <v>39.559999999999995</v>
      </c>
      <c r="G93" s="82">
        <f t="shared" si="15"/>
        <v>27.17</v>
      </c>
      <c r="H93" s="82">
        <f t="shared" si="15"/>
        <v>27.17</v>
      </c>
      <c r="I93" s="82">
        <f t="shared" si="15"/>
        <v>141.57999999999998</v>
      </c>
      <c r="J93" s="82">
        <f t="shared" si="15"/>
        <v>141.57999999999998</v>
      </c>
      <c r="K93" s="82">
        <f t="shared" ref="K93:L93" si="16">SUM(K85:K92)</f>
        <v>953.12000000000012</v>
      </c>
      <c r="L93" s="82">
        <f t="shared" si="16"/>
        <v>953.12000000000012</v>
      </c>
      <c r="M93" s="82">
        <f t="shared" si="15"/>
        <v>116.85</v>
      </c>
      <c r="N93" s="82">
        <f t="shared" si="15"/>
        <v>116.85</v>
      </c>
      <c r="O93" s="145"/>
      <c r="P93" s="145"/>
      <c r="Q93" s="31">
        <f>Q85+Q86+Q87+Q88+Q89+Q90+Q92</f>
        <v>67.91</v>
      </c>
      <c r="R93" s="9"/>
    </row>
    <row r="94" spans="1:18" s="5" customFormat="1" ht="45.75" customHeight="1">
      <c r="A94" s="214" t="s">
        <v>71</v>
      </c>
      <c r="B94" s="214"/>
      <c r="C94" s="189">
        <f t="shared" ref="C94:N94" si="17">C83+C93</f>
        <v>1625</v>
      </c>
      <c r="D94" s="189">
        <f t="shared" si="17"/>
        <v>1625</v>
      </c>
      <c r="E94" s="78">
        <f t="shared" si="17"/>
        <v>81.72</v>
      </c>
      <c r="F94" s="78">
        <f t="shared" si="17"/>
        <v>81.72</v>
      </c>
      <c r="G94" s="78">
        <f t="shared" si="17"/>
        <v>65.13</v>
      </c>
      <c r="H94" s="78">
        <f t="shared" si="17"/>
        <v>65.13</v>
      </c>
      <c r="I94" s="78">
        <f t="shared" si="17"/>
        <v>212.5</v>
      </c>
      <c r="J94" s="78">
        <f t="shared" si="17"/>
        <v>212.5</v>
      </c>
      <c r="K94" s="78">
        <f t="shared" ref="K94:L94" si="18">K83+K93</f>
        <v>1642.3400000000001</v>
      </c>
      <c r="L94" s="78">
        <f t="shared" si="18"/>
        <v>1642.3400000000001</v>
      </c>
      <c r="M94" s="78">
        <f t="shared" si="17"/>
        <v>220.9</v>
      </c>
      <c r="N94" s="78">
        <f t="shared" si="17"/>
        <v>220.9</v>
      </c>
      <c r="O94" s="79"/>
      <c r="P94" s="79"/>
      <c r="Q94" s="35" t="e">
        <f>#REF!+Q83+Q93</f>
        <v>#REF!</v>
      </c>
      <c r="R94" s="13"/>
    </row>
    <row r="95" spans="1:18" ht="11.1" customHeight="1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6"/>
      <c r="R95" s="6"/>
    </row>
    <row r="96" spans="1:18" ht="11.1" customHeight="1">
      <c r="A96" s="210" t="s">
        <v>72</v>
      </c>
      <c r="B96" s="210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6"/>
      <c r="R96" s="6"/>
    </row>
    <row r="97" spans="1:18" ht="11.1" customHeight="1">
      <c r="A97" s="210"/>
      <c r="B97" s="210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6"/>
      <c r="R97" s="6"/>
    </row>
    <row r="98" spans="1:18" ht="11.1" customHeight="1">
      <c r="A98" s="211"/>
      <c r="B98" s="211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6"/>
      <c r="R98" s="6"/>
    </row>
    <row r="99" spans="1:18" s="2" customFormat="1" ht="34.5" customHeight="1">
      <c r="A99" s="232" t="s">
        <v>13</v>
      </c>
      <c r="B99" s="230" t="s">
        <v>14</v>
      </c>
      <c r="C99" s="217" t="s">
        <v>40</v>
      </c>
      <c r="D99" s="227"/>
      <c r="E99" s="236" t="s">
        <v>35</v>
      </c>
      <c r="F99" s="237"/>
      <c r="G99" s="217" t="s">
        <v>36</v>
      </c>
      <c r="H99" s="227"/>
      <c r="I99" s="236" t="s">
        <v>37</v>
      </c>
      <c r="J99" s="237"/>
      <c r="K99" s="236" t="s">
        <v>38</v>
      </c>
      <c r="L99" s="237"/>
      <c r="M99" s="236" t="s">
        <v>39</v>
      </c>
      <c r="N99" s="237"/>
      <c r="O99" s="236" t="s">
        <v>39</v>
      </c>
      <c r="P99" s="237"/>
      <c r="Q99" s="66"/>
      <c r="R99" s="239" t="s">
        <v>15</v>
      </c>
    </row>
    <row r="100" spans="1:18" s="3" customFormat="1" ht="48.75" customHeight="1">
      <c r="A100" s="233"/>
      <c r="B100" s="231"/>
      <c r="C100" s="171" t="s">
        <v>34</v>
      </c>
      <c r="D100" s="171" t="s">
        <v>33</v>
      </c>
      <c r="E100" s="171" t="s">
        <v>34</v>
      </c>
      <c r="F100" s="171" t="s">
        <v>33</v>
      </c>
      <c r="G100" s="171" t="s">
        <v>34</v>
      </c>
      <c r="H100" s="171" t="s">
        <v>33</v>
      </c>
      <c r="I100" s="171" t="s">
        <v>34</v>
      </c>
      <c r="J100" s="171" t="s">
        <v>33</v>
      </c>
      <c r="K100" s="171" t="s">
        <v>34</v>
      </c>
      <c r="L100" s="171" t="s">
        <v>33</v>
      </c>
      <c r="M100" s="171" t="s">
        <v>34</v>
      </c>
      <c r="N100" s="171" t="s">
        <v>33</v>
      </c>
      <c r="O100" s="171" t="s">
        <v>34</v>
      </c>
      <c r="P100" s="171" t="s">
        <v>33</v>
      </c>
      <c r="Q100" s="67"/>
      <c r="R100" s="240"/>
    </row>
    <row r="101" spans="1:18" ht="21.75" customHeight="1">
      <c r="A101" s="234" t="s">
        <v>2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235"/>
      <c r="O101" s="106"/>
      <c r="P101" s="106"/>
      <c r="Q101" s="7"/>
      <c r="R101" s="23"/>
    </row>
    <row r="102" spans="1:18" ht="38.25" customHeight="1">
      <c r="A102" s="85" t="s">
        <v>46</v>
      </c>
      <c r="B102" s="85" t="s">
        <v>45</v>
      </c>
      <c r="C102" s="97">
        <v>30</v>
      </c>
      <c r="D102" s="97">
        <v>30</v>
      </c>
      <c r="E102" s="149">
        <v>1.2</v>
      </c>
      <c r="F102" s="150">
        <v>1.2</v>
      </c>
      <c r="G102" s="146">
        <v>0.15</v>
      </c>
      <c r="H102" s="82">
        <v>0.15</v>
      </c>
      <c r="I102" s="111">
        <v>6.15</v>
      </c>
      <c r="J102" s="111">
        <v>6.15</v>
      </c>
      <c r="K102" s="82">
        <v>31.35</v>
      </c>
      <c r="L102" s="82">
        <v>31.35</v>
      </c>
      <c r="M102" s="82">
        <v>4.05</v>
      </c>
      <c r="N102" s="82">
        <v>4.05</v>
      </c>
      <c r="O102" s="110"/>
      <c r="P102" s="110"/>
      <c r="Q102" s="53">
        <v>5.5</v>
      </c>
      <c r="R102" s="11"/>
    </row>
    <row r="103" spans="1:18" ht="53.25" customHeight="1">
      <c r="A103" s="95" t="s">
        <v>58</v>
      </c>
      <c r="B103" s="151" t="s">
        <v>59</v>
      </c>
      <c r="C103" s="185">
        <v>275</v>
      </c>
      <c r="D103" s="185">
        <v>275</v>
      </c>
      <c r="E103" s="126">
        <v>30.11</v>
      </c>
      <c r="F103" s="126">
        <v>30.11</v>
      </c>
      <c r="G103" s="126">
        <v>31.48</v>
      </c>
      <c r="H103" s="152">
        <v>31.48</v>
      </c>
      <c r="I103" s="153">
        <v>18.29</v>
      </c>
      <c r="J103" s="154">
        <v>18.29</v>
      </c>
      <c r="K103" s="154">
        <v>392</v>
      </c>
      <c r="L103" s="154">
        <v>392</v>
      </c>
      <c r="M103" s="118">
        <v>69.28</v>
      </c>
      <c r="N103" s="118">
        <v>69.28</v>
      </c>
      <c r="O103" s="159"/>
      <c r="P103" s="159"/>
      <c r="Q103" s="54">
        <v>19.27</v>
      </c>
      <c r="R103" s="11"/>
    </row>
    <row r="104" spans="1:18" s="32" customFormat="1" ht="29.25" customHeight="1">
      <c r="A104" s="85" t="s">
        <v>18</v>
      </c>
      <c r="B104" s="85" t="s">
        <v>7</v>
      </c>
      <c r="C104" s="117">
        <v>30</v>
      </c>
      <c r="D104" s="117">
        <v>30</v>
      </c>
      <c r="E104" s="118">
        <v>2</v>
      </c>
      <c r="F104" s="118">
        <v>2</v>
      </c>
      <c r="G104" s="118">
        <v>0.4</v>
      </c>
      <c r="H104" s="82">
        <v>0.4</v>
      </c>
      <c r="I104" s="82">
        <v>11.9</v>
      </c>
      <c r="J104" s="82">
        <v>11.9</v>
      </c>
      <c r="K104" s="82">
        <v>58.7</v>
      </c>
      <c r="L104" s="82">
        <v>58.7</v>
      </c>
      <c r="M104" s="82">
        <v>2.58</v>
      </c>
      <c r="N104" s="82">
        <v>2.58</v>
      </c>
      <c r="O104" s="140"/>
      <c r="P104" s="140"/>
      <c r="Q104" s="55">
        <v>11.74</v>
      </c>
      <c r="R104" s="33"/>
    </row>
    <row r="105" spans="1:18" ht="33" customHeight="1">
      <c r="A105" s="113" t="s">
        <v>49</v>
      </c>
      <c r="B105" s="151" t="s">
        <v>50</v>
      </c>
      <c r="C105" s="108">
        <v>200</v>
      </c>
      <c r="D105" s="97">
        <v>200</v>
      </c>
      <c r="E105" s="98">
        <v>1.6</v>
      </c>
      <c r="F105" s="99">
        <v>1.6</v>
      </c>
      <c r="G105" s="127">
        <v>1.5</v>
      </c>
      <c r="H105" s="127">
        <v>1.5</v>
      </c>
      <c r="I105" s="156">
        <v>8.6</v>
      </c>
      <c r="J105" s="156">
        <v>8.6</v>
      </c>
      <c r="K105" s="156">
        <v>53.5</v>
      </c>
      <c r="L105" s="156">
        <v>53.5</v>
      </c>
      <c r="M105" s="156">
        <v>2.5499999999999998</v>
      </c>
      <c r="N105" s="156">
        <v>2.5499999999999998</v>
      </c>
      <c r="O105" s="161"/>
      <c r="P105" s="161"/>
      <c r="Q105" s="45">
        <v>2.2799999999999998</v>
      </c>
      <c r="R105" s="11"/>
    </row>
    <row r="106" spans="1:18" s="4" customFormat="1" ht="29.25" customHeight="1">
      <c r="A106" s="228" t="s">
        <v>3</v>
      </c>
      <c r="B106" s="229"/>
      <c r="C106" s="190">
        <f t="shared" ref="C106:N106" si="19">SUM(C102:C105)</f>
        <v>535</v>
      </c>
      <c r="D106" s="190">
        <f t="shared" si="19"/>
        <v>535</v>
      </c>
      <c r="E106" s="80">
        <f t="shared" si="19"/>
        <v>34.910000000000004</v>
      </c>
      <c r="F106" s="80">
        <f t="shared" si="19"/>
        <v>34.910000000000004</v>
      </c>
      <c r="G106" s="80">
        <f t="shared" si="19"/>
        <v>33.53</v>
      </c>
      <c r="H106" s="80">
        <f t="shared" si="19"/>
        <v>33.53</v>
      </c>
      <c r="I106" s="80">
        <f t="shared" si="19"/>
        <v>44.94</v>
      </c>
      <c r="J106" s="80">
        <f t="shared" si="19"/>
        <v>44.94</v>
      </c>
      <c r="K106" s="80">
        <f t="shared" si="19"/>
        <v>535.54999999999995</v>
      </c>
      <c r="L106" s="80">
        <f t="shared" si="19"/>
        <v>535.54999999999995</v>
      </c>
      <c r="M106" s="80">
        <f t="shared" si="19"/>
        <v>78.459999999999994</v>
      </c>
      <c r="N106" s="80">
        <f t="shared" si="19"/>
        <v>78.459999999999994</v>
      </c>
      <c r="O106" s="88"/>
      <c r="P106" s="88"/>
      <c r="Q106" s="31" t="e">
        <f>Q102+Q103+Q104+Q105+#REF!</f>
        <v>#REF!</v>
      </c>
      <c r="R106" s="9"/>
    </row>
    <row r="107" spans="1:18" ht="33.75" customHeight="1">
      <c r="A107" s="225" t="s">
        <v>4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73"/>
      <c r="P107" s="73"/>
      <c r="Q107" s="7"/>
      <c r="R107" s="8"/>
    </row>
    <row r="108" spans="1:18" ht="29.25" customHeight="1">
      <c r="A108" s="85">
        <v>56</v>
      </c>
      <c r="B108" s="85" t="s">
        <v>86</v>
      </c>
      <c r="C108" s="160">
        <v>80</v>
      </c>
      <c r="D108" s="160">
        <v>80</v>
      </c>
      <c r="E108" s="84">
        <v>1.1200000000000001</v>
      </c>
      <c r="F108" s="84">
        <v>1.1200000000000001</v>
      </c>
      <c r="G108" s="118">
        <v>8</v>
      </c>
      <c r="H108" s="118">
        <v>8</v>
      </c>
      <c r="I108" s="118">
        <v>2.4</v>
      </c>
      <c r="J108" s="118">
        <v>2.4</v>
      </c>
      <c r="K108" s="118">
        <v>83.6</v>
      </c>
      <c r="L108" s="118">
        <v>83.6</v>
      </c>
      <c r="M108" s="118">
        <v>6.85</v>
      </c>
      <c r="N108" s="118">
        <v>6.85</v>
      </c>
      <c r="O108" s="127"/>
      <c r="P108" s="127"/>
      <c r="Q108" s="10">
        <v>4.8899999999999997</v>
      </c>
      <c r="R108" s="11"/>
    </row>
    <row r="109" spans="1:18" ht="33" customHeight="1">
      <c r="A109" s="85" t="s">
        <v>30</v>
      </c>
      <c r="B109" s="85" t="s">
        <v>51</v>
      </c>
      <c r="C109" s="178">
        <v>260</v>
      </c>
      <c r="D109" s="178">
        <v>260</v>
      </c>
      <c r="E109" s="115">
        <v>5.0199999999999996</v>
      </c>
      <c r="F109" s="115">
        <v>5.0199999999999996</v>
      </c>
      <c r="G109" s="82">
        <v>7.45</v>
      </c>
      <c r="H109" s="82">
        <v>7.45</v>
      </c>
      <c r="I109" s="111">
        <v>16.170000000000002</v>
      </c>
      <c r="J109" s="111">
        <v>16.170000000000002</v>
      </c>
      <c r="K109" s="82">
        <v>160.21</v>
      </c>
      <c r="L109" s="82">
        <v>160.21</v>
      </c>
      <c r="M109" s="82">
        <v>24.93</v>
      </c>
      <c r="N109" s="82">
        <v>24.93</v>
      </c>
      <c r="O109" s="127"/>
      <c r="P109" s="127"/>
      <c r="Q109" s="30">
        <v>24.95</v>
      </c>
      <c r="R109" s="11"/>
    </row>
    <row r="110" spans="1:18" ht="27.75" customHeight="1">
      <c r="A110" s="85">
        <v>590</v>
      </c>
      <c r="B110" s="85" t="s">
        <v>89</v>
      </c>
      <c r="C110" s="178">
        <v>275</v>
      </c>
      <c r="D110" s="178">
        <v>275</v>
      </c>
      <c r="E110" s="84">
        <v>24.2</v>
      </c>
      <c r="F110" s="84">
        <v>24.2</v>
      </c>
      <c r="G110" s="118">
        <v>23.6</v>
      </c>
      <c r="H110" s="118">
        <v>23.6</v>
      </c>
      <c r="I110" s="118">
        <v>20.5</v>
      </c>
      <c r="J110" s="118">
        <v>20.5</v>
      </c>
      <c r="K110" s="118">
        <v>392</v>
      </c>
      <c r="L110" s="118">
        <v>392</v>
      </c>
      <c r="M110" s="118">
        <v>91.02</v>
      </c>
      <c r="N110" s="118">
        <v>91.02</v>
      </c>
      <c r="O110" s="127"/>
      <c r="P110" s="127"/>
      <c r="Q110" s="30">
        <v>33.17</v>
      </c>
      <c r="R110" s="11"/>
    </row>
    <row r="111" spans="1:18" ht="33" customHeight="1">
      <c r="A111" s="85" t="s">
        <v>18</v>
      </c>
      <c r="B111" s="85" t="s">
        <v>8</v>
      </c>
      <c r="C111" s="97">
        <v>35</v>
      </c>
      <c r="D111" s="97">
        <v>35</v>
      </c>
      <c r="E111" s="115">
        <v>1.64</v>
      </c>
      <c r="F111" s="115">
        <v>1.64</v>
      </c>
      <c r="G111" s="111">
        <v>0.26</v>
      </c>
      <c r="H111" s="111">
        <v>0.26</v>
      </c>
      <c r="I111" s="111">
        <v>13.72</v>
      </c>
      <c r="J111" s="111">
        <v>13.72</v>
      </c>
      <c r="K111" s="111">
        <v>65.08</v>
      </c>
      <c r="L111" s="111">
        <v>65.08</v>
      </c>
      <c r="M111" s="111">
        <v>2.94</v>
      </c>
      <c r="N111" s="111">
        <v>2.94</v>
      </c>
      <c r="O111" s="118"/>
      <c r="P111" s="118"/>
      <c r="Q111" s="58">
        <v>2.2799999999999998</v>
      </c>
      <c r="R111" s="11"/>
    </row>
    <row r="112" spans="1:18" ht="33" customHeight="1">
      <c r="A112" s="85" t="s">
        <v>18</v>
      </c>
      <c r="B112" s="85" t="s">
        <v>7</v>
      </c>
      <c r="C112" s="117">
        <v>30</v>
      </c>
      <c r="D112" s="117">
        <v>30</v>
      </c>
      <c r="E112" s="118">
        <v>2</v>
      </c>
      <c r="F112" s="118">
        <v>2</v>
      </c>
      <c r="G112" s="118">
        <v>0.4</v>
      </c>
      <c r="H112" s="118">
        <v>0.4</v>
      </c>
      <c r="I112" s="82">
        <v>11.9</v>
      </c>
      <c r="J112" s="82">
        <v>11.9</v>
      </c>
      <c r="K112" s="82">
        <v>58.7</v>
      </c>
      <c r="L112" s="82">
        <v>58.7</v>
      </c>
      <c r="M112" s="82">
        <v>2.58</v>
      </c>
      <c r="N112" s="82">
        <v>2.58</v>
      </c>
      <c r="O112" s="172"/>
      <c r="P112" s="172"/>
      <c r="Q112" s="37">
        <v>2.19</v>
      </c>
      <c r="R112" s="56"/>
    </row>
    <row r="113" spans="1:18" ht="33" customHeight="1">
      <c r="A113" s="193" t="s">
        <v>90</v>
      </c>
      <c r="B113" s="194" t="s">
        <v>91</v>
      </c>
      <c r="C113" s="195">
        <v>200</v>
      </c>
      <c r="D113" s="195">
        <v>200</v>
      </c>
      <c r="E113" s="196">
        <v>0.6</v>
      </c>
      <c r="F113" s="196">
        <v>0.6</v>
      </c>
      <c r="G113" s="197">
        <v>0.2</v>
      </c>
      <c r="H113" s="197">
        <v>0.2</v>
      </c>
      <c r="I113" s="103">
        <v>15.2</v>
      </c>
      <c r="J113" s="103">
        <v>15.2</v>
      </c>
      <c r="K113" s="103">
        <v>65.3</v>
      </c>
      <c r="L113" s="103">
        <v>65.3</v>
      </c>
      <c r="M113" s="103">
        <v>10.38</v>
      </c>
      <c r="N113" s="103">
        <v>10.38</v>
      </c>
      <c r="O113" s="82"/>
      <c r="P113" s="82"/>
      <c r="Q113" s="59">
        <v>7.49</v>
      </c>
      <c r="R113" s="11"/>
    </row>
    <row r="114" spans="1:18" s="4" customFormat="1" ht="24.75" customHeight="1">
      <c r="A114" s="223" t="s">
        <v>9</v>
      </c>
      <c r="B114" s="224"/>
      <c r="C114" s="198">
        <f t="shared" ref="C114:N114" si="20">SUM(C108:C113)</f>
        <v>880</v>
      </c>
      <c r="D114" s="198">
        <f t="shared" si="20"/>
        <v>880</v>
      </c>
      <c r="E114" s="89">
        <f t="shared" si="20"/>
        <v>34.580000000000005</v>
      </c>
      <c r="F114" s="89">
        <f t="shared" si="20"/>
        <v>34.580000000000005</v>
      </c>
      <c r="G114" s="89">
        <f t="shared" si="20"/>
        <v>39.909999999999997</v>
      </c>
      <c r="H114" s="89">
        <f t="shared" si="20"/>
        <v>39.909999999999997</v>
      </c>
      <c r="I114" s="89">
        <f t="shared" si="20"/>
        <v>79.89</v>
      </c>
      <c r="J114" s="89">
        <f t="shared" si="20"/>
        <v>79.89</v>
      </c>
      <c r="K114" s="89">
        <f t="shared" ref="K114:L114" si="21">SUM(K108:K113)</f>
        <v>824.89</v>
      </c>
      <c r="L114" s="89">
        <f t="shared" si="21"/>
        <v>824.89</v>
      </c>
      <c r="M114" s="89">
        <f t="shared" si="20"/>
        <v>138.69999999999999</v>
      </c>
      <c r="N114" s="89">
        <f t="shared" si="20"/>
        <v>138.69999999999999</v>
      </c>
      <c r="O114" s="169"/>
      <c r="P114" s="169"/>
      <c r="Q114" s="57" t="e">
        <f>Q108+Q109+Q110+#REF!+Q111+Q112+Q113</f>
        <v>#REF!</v>
      </c>
      <c r="R114" s="47"/>
    </row>
    <row r="115" spans="1:18" s="5" customFormat="1" ht="30" customHeight="1">
      <c r="A115" s="228" t="s">
        <v>73</v>
      </c>
      <c r="B115" s="238"/>
      <c r="C115" s="188">
        <f t="shared" ref="C115:N115" si="22">C106+C114</f>
        <v>1415</v>
      </c>
      <c r="D115" s="188">
        <f t="shared" si="22"/>
        <v>1415</v>
      </c>
      <c r="E115" s="72">
        <f t="shared" si="22"/>
        <v>69.490000000000009</v>
      </c>
      <c r="F115" s="72">
        <f t="shared" si="22"/>
        <v>69.490000000000009</v>
      </c>
      <c r="G115" s="72">
        <f t="shared" si="22"/>
        <v>73.44</v>
      </c>
      <c r="H115" s="72">
        <f t="shared" si="22"/>
        <v>73.44</v>
      </c>
      <c r="I115" s="72">
        <f t="shared" si="22"/>
        <v>124.83</v>
      </c>
      <c r="J115" s="72">
        <f t="shared" si="22"/>
        <v>124.83</v>
      </c>
      <c r="K115" s="72">
        <f t="shared" ref="K115:L115" si="23">K106+K114</f>
        <v>1360.44</v>
      </c>
      <c r="L115" s="72">
        <f t="shared" si="23"/>
        <v>1360.44</v>
      </c>
      <c r="M115" s="72">
        <f t="shared" si="22"/>
        <v>217.15999999999997</v>
      </c>
      <c r="N115" s="72">
        <f t="shared" si="22"/>
        <v>217.15999999999997</v>
      </c>
      <c r="O115" s="169"/>
      <c r="P115" s="169"/>
      <c r="Q115" s="38" t="e">
        <f>Q106+#REF!+Q114</f>
        <v>#REF!</v>
      </c>
      <c r="R115" s="39"/>
    </row>
    <row r="116" spans="1:18" ht="54.75" customHeight="1">
      <c r="A116" s="219" t="s">
        <v>95</v>
      </c>
      <c r="B116" s="220"/>
      <c r="C116" s="199">
        <f t="shared" ref="C116:N116" si="24">C26+C49+C70+C94+C115</f>
        <v>7705</v>
      </c>
      <c r="D116" s="199">
        <f t="shared" si="24"/>
        <v>7745</v>
      </c>
      <c r="E116" s="199">
        <f t="shared" si="24"/>
        <v>328.21000000000004</v>
      </c>
      <c r="F116" s="199">
        <f t="shared" si="24"/>
        <v>329.54</v>
      </c>
      <c r="G116" s="199">
        <f t="shared" si="24"/>
        <v>291.87</v>
      </c>
      <c r="H116" s="199">
        <f t="shared" si="24"/>
        <v>297.32</v>
      </c>
      <c r="I116" s="199">
        <f t="shared" si="24"/>
        <v>869.59</v>
      </c>
      <c r="J116" s="199">
        <f t="shared" si="24"/>
        <v>875.19200000000012</v>
      </c>
      <c r="K116" s="199">
        <f t="shared" si="24"/>
        <v>7225.6900000000005</v>
      </c>
      <c r="L116" s="199">
        <f t="shared" si="24"/>
        <v>7291.9500000000007</v>
      </c>
      <c r="M116" s="207">
        <f t="shared" si="24"/>
        <v>1035.2399999999998</v>
      </c>
      <c r="N116" s="207">
        <f t="shared" si="24"/>
        <v>1042.789</v>
      </c>
      <c r="O116" s="36"/>
      <c r="P116" s="36"/>
      <c r="Q116" s="40" t="e">
        <f>Q26+Q49+Q70+Q94+Q115</f>
        <v>#REF!</v>
      </c>
      <c r="R116" s="14"/>
    </row>
    <row r="117" spans="1:18" s="1" customFormat="1" ht="50.25" customHeight="1">
      <c r="A117" s="221" t="s">
        <v>96</v>
      </c>
      <c r="B117" s="222"/>
      <c r="C117" s="203">
        <v>1541</v>
      </c>
      <c r="D117" s="202">
        <v>1549</v>
      </c>
      <c r="E117" s="201">
        <v>65.599999999999994</v>
      </c>
      <c r="F117" s="201">
        <v>66</v>
      </c>
      <c r="G117" s="201">
        <v>58.4</v>
      </c>
      <c r="H117" s="201">
        <v>59.4</v>
      </c>
      <c r="I117" s="200">
        <v>174</v>
      </c>
      <c r="J117" s="200">
        <v>175</v>
      </c>
      <c r="K117" s="206">
        <v>1445.2</v>
      </c>
      <c r="L117" s="205">
        <v>1458.4</v>
      </c>
      <c r="M117" s="204">
        <v>207.05</v>
      </c>
      <c r="N117" s="204">
        <v>208.56</v>
      </c>
      <c r="O117" s="15"/>
      <c r="P117" s="15"/>
      <c r="Q117" s="15"/>
      <c r="R117" s="16"/>
    </row>
    <row r="118" spans="1:18" ht="11.4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20" spans="1:18" ht="11.45" customHeight="1">
      <c r="Q120" s="61" t="e">
        <f>Q14+#REF!+#REF!+Q60+#REF!+#REF!+Q106+#REF!</f>
        <v>#REF!</v>
      </c>
      <c r="R120" s="1" t="e">
        <f>Q120/5</f>
        <v>#REF!</v>
      </c>
    </row>
    <row r="121" spans="1:18" ht="11.45" customHeight="1">
      <c r="Q121" s="61" t="e">
        <f>Q114+Q93+Q69+Q48+Q25+Q83+Q38</f>
        <v>#REF!</v>
      </c>
      <c r="R121" s="1" t="e">
        <f>Q121/5</f>
        <v>#REF!</v>
      </c>
    </row>
    <row r="123" spans="1:18" ht="11.45" customHeight="1">
      <c r="Q123" s="61" t="e">
        <f>Q120+Q121</f>
        <v>#REF!</v>
      </c>
      <c r="R123" s="1" t="e">
        <f>Q123/5</f>
        <v>#REF!</v>
      </c>
    </row>
  </sheetData>
  <mergeCells count="86">
    <mergeCell ref="A1:E1"/>
    <mergeCell ref="D3:J3"/>
    <mergeCell ref="A8:B8"/>
    <mergeCell ref="B9:B10"/>
    <mergeCell ref="A9:A10"/>
    <mergeCell ref="C9:D9"/>
    <mergeCell ref="E9:F9"/>
    <mergeCell ref="A5:E5"/>
    <mergeCell ref="A7:D7"/>
    <mergeCell ref="A6:D6"/>
    <mergeCell ref="Q9:Q10"/>
    <mergeCell ref="R9:R10"/>
    <mergeCell ref="O9:P9"/>
    <mergeCell ref="A28:B29"/>
    <mergeCell ref="A15:B15"/>
    <mergeCell ref="G9:H9"/>
    <mergeCell ref="I9:J9"/>
    <mergeCell ref="M9:N9"/>
    <mergeCell ref="A11:N11"/>
    <mergeCell ref="K9:L9"/>
    <mergeCell ref="O30:P30"/>
    <mergeCell ref="R30:R31"/>
    <mergeCell ref="A25:B25"/>
    <mergeCell ref="A26:B26"/>
    <mergeCell ref="A16:N16"/>
    <mergeCell ref="C30:D30"/>
    <mergeCell ref="E30:F30"/>
    <mergeCell ref="G30:H30"/>
    <mergeCell ref="I30:J30"/>
    <mergeCell ref="A32:N32"/>
    <mergeCell ref="M30:N30"/>
    <mergeCell ref="A51:B51"/>
    <mergeCell ref="A38:B38"/>
    <mergeCell ref="A48:B48"/>
    <mergeCell ref="A49:B49"/>
    <mergeCell ref="A39:N39"/>
    <mergeCell ref="K30:L30"/>
    <mergeCell ref="A69:B69"/>
    <mergeCell ref="R52:R53"/>
    <mergeCell ref="B52:B53"/>
    <mergeCell ref="A52:A53"/>
    <mergeCell ref="C52:D52"/>
    <mergeCell ref="E52:F52"/>
    <mergeCell ref="G52:H52"/>
    <mergeCell ref="I52:J52"/>
    <mergeCell ref="M52:N52"/>
    <mergeCell ref="O52:P52"/>
    <mergeCell ref="A54:N54"/>
    <mergeCell ref="A61:N61"/>
    <mergeCell ref="K52:L52"/>
    <mergeCell ref="A60:B60"/>
    <mergeCell ref="R75:R76"/>
    <mergeCell ref="R99:R100"/>
    <mergeCell ref="E75:F75"/>
    <mergeCell ref="G75:H75"/>
    <mergeCell ref="I75:J75"/>
    <mergeCell ref="M75:N75"/>
    <mergeCell ref="O75:P75"/>
    <mergeCell ref="E99:F99"/>
    <mergeCell ref="G99:H99"/>
    <mergeCell ref="I99:J99"/>
    <mergeCell ref="M99:N99"/>
    <mergeCell ref="O99:P99"/>
    <mergeCell ref="K75:L75"/>
    <mergeCell ref="A84:N84"/>
    <mergeCell ref="A93:B93"/>
    <mergeCell ref="A94:B94"/>
    <mergeCell ref="A116:B116"/>
    <mergeCell ref="A117:B117"/>
    <mergeCell ref="A114:B114"/>
    <mergeCell ref="A107:N107"/>
    <mergeCell ref="C99:D99"/>
    <mergeCell ref="A106:B106"/>
    <mergeCell ref="B99:B100"/>
    <mergeCell ref="A99:A100"/>
    <mergeCell ref="A101:N101"/>
    <mergeCell ref="K99:L99"/>
    <mergeCell ref="A115:B115"/>
    <mergeCell ref="A96:B98"/>
    <mergeCell ref="A77:N77"/>
    <mergeCell ref="A83:B83"/>
    <mergeCell ref="A70:B70"/>
    <mergeCell ref="A72:B74"/>
    <mergeCell ref="B75:B76"/>
    <mergeCell ref="A75:A76"/>
    <mergeCell ref="C75:D75"/>
  </mergeCells>
  <pageMargins left="0.74803149606299213" right="0.98425196850393704" top="0.74803149606299213" bottom="0.98425196850393704" header="0.51181102362204722" footer="0.51181102362204722"/>
  <pageSetup paperSize="9" scale="13" orientation="landscape" r:id="rId1"/>
  <rowBreaks count="1" manualBreakCount="1">
    <brk id="1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2022-02-08T14:25:16Z</cp:lastPrinted>
  <dcterms:created xsi:type="dcterms:W3CDTF">2022-02-07T13:26:31Z</dcterms:created>
  <dcterms:modified xsi:type="dcterms:W3CDTF">2022-10-25T05:59:55Z</dcterms:modified>
</cp:coreProperties>
</file>